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https://tuenl-my.sharepoint.com/personal/s_l_beeren_tue_nl/Documents/Attachments/"/>
    </mc:Choice>
  </mc:AlternateContent>
  <xr:revisionPtr revIDLastSave="1" documentId="8_{C4665115-F69E-4C2B-9BE2-11D3817BAEA5}" xr6:coauthVersionLast="47" xr6:coauthVersionMax="47" xr10:uidLastSave="{381C6FBA-652F-4B16-93A6-C6E0B17AB230}"/>
  <bookViews>
    <workbookView xWindow="-108" yWindow="-108" windowWidth="23256" windowHeight="12456" xr2:uid="{00000000-000D-0000-FFFF-FFFF00000000}"/>
  </bookViews>
  <sheets>
    <sheet name="MAP program" sheetId="1" r:id="rId1"/>
    <sheet name="Theoretical Endorsement" sheetId="2" r:id="rId2"/>
  </sheets>
  <definedNames>
    <definedName name="_xlnm.Print_Area" localSheetId="0">'MAP program'!$A$1:$I$118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1" l="1"/>
  <c r="A57" i="1"/>
  <c r="B56" i="1"/>
  <c r="A56" i="1"/>
  <c r="H67" i="1"/>
  <c r="B67" i="1"/>
  <c r="A67" i="1"/>
  <c r="H68" i="1"/>
  <c r="B68" i="1"/>
  <c r="A68" i="1"/>
  <c r="H66" i="1"/>
  <c r="B66" i="1"/>
  <c r="A66" i="1"/>
  <c r="H73" i="1"/>
  <c r="H72" i="1"/>
  <c r="B73" i="1"/>
  <c r="B72" i="1"/>
  <c r="A73" i="1"/>
  <c r="A72" i="1"/>
  <c r="H71" i="1"/>
  <c r="B71" i="1"/>
  <c r="A71" i="1"/>
  <c r="H53" i="1"/>
  <c r="B53" i="1"/>
  <c r="A53" i="1"/>
  <c r="I53" i="1" l="1"/>
  <c r="H49" i="1" l="1"/>
  <c r="A94" i="1"/>
  <c r="H96" i="1"/>
  <c r="A58" i="1"/>
  <c r="I57" i="1"/>
  <c r="I56" i="1"/>
  <c r="A69" i="1"/>
  <c r="H91" i="1"/>
  <c r="H99" i="1" l="1"/>
</calcChain>
</file>

<file path=xl/sharedStrings.xml><?xml version="1.0" encoding="utf-8"?>
<sst xmlns="http://schemas.openxmlformats.org/spreadsheetml/2006/main" count="140" uniqueCount="107">
  <si>
    <t>Personal information</t>
  </si>
  <si>
    <t>TU/e contacts</t>
  </si>
  <si>
    <t>Preferences</t>
  </si>
  <si>
    <t>Course name</t>
  </si>
  <si>
    <t>ec</t>
  </si>
  <si>
    <t>theor. end.</t>
  </si>
  <si>
    <t>3MA010</t>
  </si>
  <si>
    <t>Code</t>
  </si>
  <si>
    <t>Core courses (5 ec)</t>
  </si>
  <si>
    <t>Track core courses (10 ec)</t>
  </si>
  <si>
    <t>Flexible space - deficiency courses (max 15 ec)</t>
  </si>
  <si>
    <t>External traineeship</t>
  </si>
  <si>
    <t>3EMX0</t>
  </si>
  <si>
    <t xml:space="preserve">3FFX0 </t>
  </si>
  <si>
    <t>3EEX0</t>
  </si>
  <si>
    <t>Name</t>
  </si>
  <si>
    <t>Group</t>
  </si>
  <si>
    <t>Company/Institute</t>
  </si>
  <si>
    <t>TOTAL EC</t>
  </si>
  <si>
    <t>General information</t>
  </si>
  <si>
    <t>Theoretical endorsement (YES/NO) :</t>
  </si>
  <si>
    <t>Student name :</t>
  </si>
  <si>
    <t>Student ID :</t>
  </si>
  <si>
    <t>Mobile phone number :</t>
  </si>
  <si>
    <t>TU/e e-mail address :</t>
  </si>
  <si>
    <t>Date of master subscription :</t>
  </si>
  <si>
    <t>Prior education :</t>
  </si>
  <si>
    <t>passed</t>
  </si>
  <si>
    <t>Pre master program</t>
  </si>
  <si>
    <t>Master program</t>
  </si>
  <si>
    <t>total ec pre master</t>
  </si>
  <si>
    <t>SPC review</t>
  </si>
  <si>
    <t>Program approved (YES/NO) :</t>
  </si>
  <si>
    <t>SPC meeting date :</t>
  </si>
  <si>
    <t>3AP16</t>
  </si>
  <si>
    <t>Student remarks</t>
  </si>
  <si>
    <t>Mentor advise</t>
  </si>
  <si>
    <t>First program (YES/NO) :</t>
  </si>
  <si>
    <t>Professional skills diagnostic test completed (YES/NO) :</t>
  </si>
  <si>
    <t>Professional skills diagnostic test discussed with the mentor (YES/NO) :</t>
  </si>
  <si>
    <t>Submission date :</t>
  </si>
  <si>
    <t>Master coach (mentor) :</t>
  </si>
  <si>
    <t>External trainee supervisor :</t>
  </si>
  <si>
    <t>Graduation supervisor :</t>
  </si>
  <si>
    <t>Leave blank if not yet known</t>
  </si>
  <si>
    <t>Remarks</t>
  </si>
  <si>
    <t>Profile (RESEARCH/EDUCATION/ENGINEERING/NONE) :</t>
  </si>
  <si>
    <t>Select a profile when you want to receive a certificate</t>
  </si>
  <si>
    <t>Only necessary for the research profile</t>
  </si>
  <si>
    <t>This section only applies to students with additional courses (schakelprogramma)</t>
  </si>
  <si>
    <t>Is this a new program (YES) or a changed program (NO)?</t>
  </si>
  <si>
    <t>Passed bachelor courses</t>
  </si>
  <si>
    <t>Theoretical classical mechanics or equivalent (YES/NO/equivalent) :</t>
  </si>
  <si>
    <t>Statistical physics or equivalent (YES/NO/equivalent) :</t>
  </si>
  <si>
    <t>Electrodynamics or equivalent (YES/NO/equivalent) :</t>
  </si>
  <si>
    <t>Computational and mathematical physics (YES/NO/equivalent) :</t>
  </si>
  <si>
    <t>Computational physics (YES/NO/equivalent) :</t>
  </si>
  <si>
    <r>
      <t xml:space="preserve">If you already passed 3MA010 or 3AP16 (or equivalent) </t>
    </r>
    <r>
      <rPr>
        <b/>
        <sz val="11"/>
        <color theme="1"/>
        <rFont val="Calibri"/>
        <family val="2"/>
        <scheme val="minor"/>
      </rPr>
      <t>in your bachelor program</t>
    </r>
    <r>
      <rPr>
        <sz val="11"/>
        <color theme="1"/>
        <rFont val="Calibri"/>
        <family val="2"/>
        <scheme val="minor"/>
      </rPr>
      <t xml:space="preserve"> please leave the core course blank and choose an additional free elective</t>
    </r>
  </si>
  <si>
    <r>
      <t xml:space="preserve">This section applies only to courses that were passed </t>
    </r>
    <r>
      <rPr>
        <b/>
        <sz val="11"/>
        <color theme="0"/>
        <rFont val="Calibri"/>
        <family val="2"/>
        <scheme val="minor"/>
      </rPr>
      <t>in the bachelor program</t>
    </r>
  </si>
  <si>
    <t>Please enter any necessary remarks here.</t>
  </si>
  <si>
    <t>Also if you entered "equivalent" somewhere in the previous section, describe the equivalent course(s) here</t>
  </si>
  <si>
    <t>If you already passed one or two track core courses in your bachelor program please leave that course blank and choose an additional track elective.
Report this in the student remarks section.</t>
  </si>
  <si>
    <t>Do not enter compulsory master courses (e.g. certificate courses)</t>
  </si>
  <si>
    <t>Please enter the size of the graduation project (45 ec or 60 ec)</t>
  </si>
  <si>
    <t>Only enter deficiency (bachelor) courses in this subsection.</t>
  </si>
  <si>
    <t>A mentor advise is mandatory</t>
  </si>
  <si>
    <t>SPC remark(s) :</t>
  </si>
  <si>
    <t>Track / specialization (FLOW/PLASMA/(BIO)NANO) :</t>
  </si>
  <si>
    <t>Extracurriculair courses</t>
  </si>
  <si>
    <t>Naam</t>
  </si>
  <si>
    <t>Studiepunten</t>
  </si>
  <si>
    <t>3MT100</t>
  </si>
  <si>
    <t>Chaos</t>
  </si>
  <si>
    <t>3MP150</t>
  </si>
  <si>
    <t>Ultracold quantum physics</t>
  </si>
  <si>
    <t>3MN110</t>
  </si>
  <si>
    <t>Landau theory and the statics and dynamics of phase transitions</t>
  </si>
  <si>
    <t>3MN200</t>
  </si>
  <si>
    <t>Computational materials science</t>
  </si>
  <si>
    <t>3MA020</t>
  </si>
  <si>
    <t>Advanced electrodynamics</t>
  </si>
  <si>
    <t>3MT110</t>
  </si>
  <si>
    <t>Geophysical fluid dynamics</t>
  </si>
  <si>
    <t>3MT120</t>
  </si>
  <si>
    <t>Advanced computational fluid and plasma dynamics</t>
  </si>
  <si>
    <t>3MP120</t>
  </si>
  <si>
    <t>Astrophysics</t>
  </si>
  <si>
    <t>3MN100</t>
  </si>
  <si>
    <t>Polymer Physics</t>
  </si>
  <si>
    <t>3MN120</t>
  </si>
  <si>
    <t>Organic electronics</t>
  </si>
  <si>
    <t>3MN180</t>
  </si>
  <si>
    <t>Nanophotonics</t>
  </si>
  <si>
    <t>3MN190</t>
  </si>
  <si>
    <t>Semiconductor nanophysics</t>
  </si>
  <si>
    <t>Check if your study program is eligible for the Theoretical endorsement - use the link!</t>
  </si>
  <si>
    <t>Endorsement "Theory for Technology"</t>
  </si>
  <si>
    <t>Under certain conditions, an endorsement may be added to the Diploma Supplement of the Applied Physics Master's program that the student has completed a program of study with a strong focus on theory for technology. A more detailed specification of the requirements for obtaining the endorsement "Theory for Technology" is below.</t>
  </si>
  <si>
    <t xml:space="preserve">Requirements for obtaining the endorsement: </t>
  </si>
  <si>
    <t>3. Participation in a student seminar in which students explore and present an article/topic. The topic is linked to the capacity group in which the student intends to graduate, if possible in line with the (intended) thesis research. Supervision is primarily in the relevant capacity group. No credits are awarded for the student seminar. The student seminar is considered part of the theoretical (graduation) work and is required for obtaining the theoretical endorsement.</t>
  </si>
  <si>
    <t>Core theory teaching units</t>
  </si>
  <si>
    <t>Elective theory teaching units</t>
  </si>
  <si>
    <t xml:space="preserve">2. Elective theory teaching units (10 ECTS) chosen from the list of elective theory teaching units below. </t>
  </si>
  <si>
    <t>1. Core theory teaching units (10 ECTS) to be chosen from the list of core theory teaching units below</t>
  </si>
  <si>
    <t>4. A long, 60 sp theoretical/computational thesis project. The theoretical content of the thesis research is ensured by the thesis committee which explicitly defines this in its report. This committee must include at least one examining professor who is also a member of the 'Theoretical Physics Network' of the Faculty of Applied Physics.</t>
  </si>
  <si>
    <t>Please submit the form on Osiris Case https://educationguide.tue.nl/practical-info/it-services/online-systems/osiris-student with a copy to your mentor. 
Attach a signed TU/e Code of Scientific Conduct to the email.</t>
  </si>
  <si>
    <t>https://educationguide.tue.nl/practical-info/it-services/online-systems/osiris-student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</si>
</sst>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i/>
      <sz val="12"/>
      <color theme="1"/>
      <name val="Calibri"/>
      <family val="2"/>
      <scheme val="minor"/>
    </font>
    <font>
      <i/>
      <sz val="10"/>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sz val="12"/>
      <color theme="8" tint="-0.249977111117893"/>
      <name val="Calibri"/>
      <family val="2"/>
      <scheme val="minor"/>
    </font>
    <font>
      <i/>
      <sz val="11"/>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rgb="FFFF0000"/>
        <bgColor indexed="64"/>
      </patternFill>
    </fill>
  </fills>
  <borders count="36">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9847407452621"/>
      </left>
      <right style="thin">
        <color theme="0" tint="-0.14999847407452621"/>
      </right>
      <top/>
      <bottom style="thin">
        <color theme="0" tint="-0.149998474074526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9847407452621"/>
      </left>
      <right style="thin">
        <color theme="0" tint="-0.14999847407452621"/>
      </right>
      <top/>
      <bottom/>
      <diagonal/>
    </border>
    <border>
      <left style="thin">
        <color theme="0" tint="-0.14996795556505021"/>
      </left>
      <right style="thin">
        <color theme="0" tint="-0.14996795556505021"/>
      </right>
      <top style="thin">
        <color theme="0" tint="-0.14996795556505021"/>
      </top>
      <bottom/>
      <diagonal/>
    </border>
    <border>
      <left style="thin">
        <color theme="1"/>
      </left>
      <right style="thin">
        <color theme="1"/>
      </right>
      <top style="thin">
        <color theme="1"/>
      </top>
      <bottom style="thin">
        <color theme="1"/>
      </bottom>
      <diagonal/>
    </border>
    <border>
      <left style="thin">
        <color theme="0" tint="-0.1498764000366222"/>
      </left>
      <right style="thin">
        <color theme="0" tint="-0.14993743705557422"/>
      </right>
      <top style="thin">
        <color theme="0" tint="-0.1498764000366222"/>
      </top>
      <bottom style="thin">
        <color theme="0" tint="-0.1498764000366222"/>
      </bottom>
      <diagonal/>
    </border>
    <border>
      <left style="thin">
        <color theme="0" tint="-0.14993743705557422"/>
      </left>
      <right style="thin">
        <color theme="0" tint="-0.14993743705557422"/>
      </right>
      <top style="thin">
        <color theme="0" tint="-0.1498764000366222"/>
      </top>
      <bottom style="thin">
        <color theme="0" tint="-0.1498764000366222"/>
      </bottom>
      <diagonal/>
    </border>
    <border>
      <left style="thin">
        <color theme="0" tint="-0.14993743705557422"/>
      </left>
      <right/>
      <top style="thin">
        <color theme="0" tint="-0.1498764000366222"/>
      </top>
      <bottom style="thin">
        <color theme="0" tint="-0.1498764000366222"/>
      </bottom>
      <diagonal/>
    </border>
    <border>
      <left style="thin">
        <color theme="0" tint="-0.14990691854609822"/>
      </left>
      <right style="thin">
        <color theme="0" tint="-0.14993743705557422"/>
      </right>
      <top style="thin">
        <color theme="0" tint="-0.1498764000366222"/>
      </top>
      <bottom style="thin">
        <color theme="0" tint="-0.1498764000366222"/>
      </bottom>
      <diagonal/>
    </border>
    <border>
      <left style="thin">
        <color theme="0" tint="-0.14993743705557422"/>
      </left>
      <right style="thin">
        <color theme="0" tint="-0.1498764000366222"/>
      </right>
      <top style="thin">
        <color theme="0" tint="-0.1498764000366222"/>
      </top>
      <bottom style="thin">
        <color theme="0" tint="-0.1498764000366222"/>
      </bottom>
      <diagonal/>
    </border>
    <border>
      <left/>
      <right/>
      <top style="thin">
        <color theme="0" tint="-0.14993743705557422"/>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3743705557422"/>
      </top>
      <bottom/>
      <diagonal/>
    </border>
    <border>
      <left style="thin">
        <color theme="0" tint="-0.14996795556505021"/>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9847407452621"/>
      </bottom>
      <diagonal/>
    </border>
    <border>
      <left style="thin">
        <color theme="0" tint="-0.14990691854609822"/>
      </left>
      <right style="thin">
        <color theme="0" tint="-0.14990691854609822"/>
      </right>
      <top style="thin">
        <color theme="0" tint="-0.149906918546098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top/>
      <bottom style="thin">
        <color indexed="64"/>
      </bottom>
      <diagonal/>
    </border>
    <border>
      <left/>
      <right/>
      <top/>
      <bottom style="thin">
        <color indexed="64"/>
      </bottom>
      <diagonal/>
    </border>
    <border>
      <left/>
      <right style="thin">
        <color theme="0" tint="-0.14999847407452621"/>
      </right>
      <top/>
      <bottom style="thin">
        <color indexed="64"/>
      </bottom>
      <diagonal/>
    </border>
  </borders>
  <cellStyleXfs count="2">
    <xf numFmtId="0" fontId="0" fillId="0" borderId="0"/>
    <xf numFmtId="0" fontId="15" fillId="0" borderId="0" applyNumberFormat="0" applyFill="0" applyBorder="0" applyAlignment="0" applyProtection="0"/>
  </cellStyleXfs>
  <cellXfs count="106">
    <xf numFmtId="0" fontId="0" fillId="0" borderId="0" xfId="0"/>
    <xf numFmtId="0" fontId="5" fillId="0" borderId="0" xfId="0" applyFont="1" applyAlignment="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0" fillId="0" borderId="2" xfId="0" applyFont="1" applyBorder="1" applyAlignment="1" applyProtection="1">
      <alignment vertical="center"/>
    </xf>
    <xf numFmtId="0" fontId="0" fillId="0" borderId="17" xfId="0" applyFont="1" applyBorder="1" applyAlignment="1" applyProtection="1">
      <alignment vertical="center"/>
    </xf>
    <xf numFmtId="0" fontId="0" fillId="0" borderId="15"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wrapText="1"/>
    </xf>
    <xf numFmtId="0" fontId="1" fillId="0" borderId="0" xfId="0" applyFont="1" applyBorder="1" applyAlignment="1" applyProtection="1">
      <alignment vertical="center"/>
    </xf>
    <xf numFmtId="0" fontId="3"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1" fillId="0" borderId="18" xfId="0" applyFont="1" applyBorder="1" applyAlignment="1" applyProtection="1">
      <alignment vertical="center"/>
    </xf>
    <xf numFmtId="0" fontId="4" fillId="0" borderId="0" xfId="0" applyFont="1" applyBorder="1" applyAlignment="1" applyProtection="1">
      <alignment horizontal="center" vertical="center"/>
    </xf>
    <xf numFmtId="0" fontId="1" fillId="0" borderId="0" xfId="0" applyFont="1" applyAlignment="1" applyProtection="1">
      <alignment vertical="center" wrapText="1"/>
    </xf>
    <xf numFmtId="0" fontId="0" fillId="4" borderId="2" xfId="0" applyFont="1" applyFill="1" applyBorder="1" applyAlignment="1" applyProtection="1">
      <alignment horizontal="left" vertical="center"/>
      <protection locked="0"/>
    </xf>
    <xf numFmtId="0" fontId="0" fillId="4" borderId="2" xfId="0" applyFont="1" applyFill="1" applyBorder="1" applyAlignment="1" applyProtection="1">
      <alignment vertical="center"/>
      <protection locked="0"/>
    </xf>
    <xf numFmtId="0" fontId="0" fillId="4" borderId="17" xfId="0" applyFont="1" applyFill="1" applyBorder="1" applyAlignment="1" applyProtection="1">
      <alignment vertical="center"/>
      <protection locked="0"/>
    </xf>
    <xf numFmtId="0" fontId="1" fillId="4" borderId="15" xfId="0" applyFont="1" applyFill="1" applyBorder="1" applyAlignment="1" applyProtection="1">
      <alignment vertical="center"/>
    </xf>
    <xf numFmtId="0" fontId="1" fillId="4" borderId="0" xfId="0" applyFont="1" applyFill="1" applyBorder="1" applyAlignment="1" applyProtection="1">
      <alignment vertical="center"/>
    </xf>
    <xf numFmtId="0" fontId="0" fillId="4"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left" vertical="center"/>
      <protection locked="0"/>
    </xf>
    <xf numFmtId="0" fontId="0" fillId="0" borderId="0" xfId="0" applyFont="1" applyFill="1" applyAlignment="1" applyProtection="1">
      <alignment vertical="center"/>
    </xf>
    <xf numFmtId="0" fontId="9" fillId="3" borderId="0" xfId="0" applyFont="1" applyFill="1" applyAlignment="1" applyProtection="1">
      <alignment horizontal="center" vertical="center"/>
    </xf>
    <xf numFmtId="0" fontId="11" fillId="5" borderId="0" xfId="0" applyFont="1" applyFill="1" applyAlignment="1" applyProtection="1">
      <alignment vertical="center"/>
    </xf>
    <xf numFmtId="0" fontId="1" fillId="2" borderId="0" xfId="0" applyFont="1" applyFill="1" applyBorder="1" applyAlignment="1" applyProtection="1">
      <alignment horizontal="center" vertical="center"/>
    </xf>
    <xf numFmtId="0" fontId="0" fillId="0" borderId="0" xfId="0" applyAlignment="1">
      <alignment wrapText="1"/>
    </xf>
    <xf numFmtId="0" fontId="0" fillId="0" borderId="31" xfId="0" applyBorder="1" applyAlignment="1">
      <alignment vertical="center" wrapText="1"/>
    </xf>
    <xf numFmtId="0" fontId="0" fillId="0" borderId="31" xfId="0" applyBorder="1" applyAlignment="1">
      <alignment wrapText="1"/>
    </xf>
    <xf numFmtId="0" fontId="6" fillId="0" borderId="31" xfId="0" applyFont="1" applyBorder="1" applyAlignment="1">
      <alignment vertical="center" wrapText="1"/>
    </xf>
    <xf numFmtId="0" fontId="13" fillId="0" borderId="31" xfId="0" applyFont="1" applyBorder="1" applyAlignment="1">
      <alignment vertical="center" wrapText="1"/>
    </xf>
    <xf numFmtId="0" fontId="14" fillId="0" borderId="31" xfId="0" applyFont="1" applyBorder="1" applyAlignment="1">
      <alignment vertical="center" wrapText="1"/>
    </xf>
    <xf numFmtId="0" fontId="14" fillId="0" borderId="31" xfId="0" applyFont="1" applyBorder="1" applyAlignment="1">
      <alignment horizontal="center" vertical="center" wrapText="1"/>
    </xf>
    <xf numFmtId="0" fontId="16" fillId="0" borderId="0" xfId="0" applyFont="1"/>
    <xf numFmtId="0" fontId="15" fillId="0" borderId="0" xfId="1" applyAlignment="1">
      <alignment wrapText="1"/>
    </xf>
    <xf numFmtId="0" fontId="0" fillId="0" borderId="31" xfId="0" applyFont="1" applyFill="1" applyBorder="1" applyAlignment="1" applyProtection="1">
      <alignment vertical="center"/>
    </xf>
    <xf numFmtId="0" fontId="0" fillId="0" borderId="0" xfId="0" applyBorder="1" applyAlignment="1" applyProtection="1">
      <alignment horizontal="left" vertical="center" wrapText="1"/>
      <protection locked="0"/>
    </xf>
    <xf numFmtId="0" fontId="0"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7" fillId="0" borderId="0" xfId="0" applyFont="1" applyAlignment="1" applyProtection="1">
      <alignment horizontal="left" vertical="top" wrapText="1"/>
    </xf>
    <xf numFmtId="0" fontId="1" fillId="2" borderId="1"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0" fillId="4" borderId="2"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0" fillId="4" borderId="13" xfId="0" applyFont="1" applyFill="1" applyBorder="1" applyAlignment="1" applyProtection="1">
      <alignment horizontal="left" vertical="center"/>
      <protection locked="0"/>
    </xf>
    <xf numFmtId="0" fontId="0" fillId="4" borderId="14"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0" fillId="0" borderId="26" xfId="0" applyFont="1" applyBorder="1" applyAlignment="1" applyProtection="1">
      <alignment horizontal="left" vertical="center"/>
    </xf>
    <xf numFmtId="0" fontId="0" fillId="0" borderId="24" xfId="0" applyFont="1" applyBorder="1" applyAlignment="1" applyProtection="1">
      <alignment horizontal="left" vertical="center"/>
    </xf>
    <xf numFmtId="14" fontId="0" fillId="4" borderId="27" xfId="0" applyNumberFormat="1" applyFont="1" applyFill="1" applyBorder="1" applyAlignment="1" applyProtection="1">
      <alignment horizontal="left" vertical="center"/>
      <protection locked="0"/>
    </xf>
    <xf numFmtId="0" fontId="0" fillId="4" borderId="24"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0" borderId="19"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21" xfId="0" applyFont="1" applyBorder="1" applyAlignment="1" applyProtection="1">
      <alignment horizontal="left" vertical="center"/>
    </xf>
    <xf numFmtId="0" fontId="0" fillId="4" borderId="22"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0" borderId="12" xfId="0" applyFont="1" applyBorder="1" applyAlignment="1" applyProtection="1">
      <alignment horizontal="left" vertical="center"/>
    </xf>
    <xf numFmtId="0" fontId="0" fillId="0" borderId="13" xfId="0" applyFont="1" applyBorder="1" applyAlignment="1" applyProtection="1">
      <alignment horizontal="left" vertical="center"/>
    </xf>
    <xf numFmtId="0" fontId="0" fillId="0" borderId="14" xfId="0" applyFont="1" applyBorder="1" applyAlignment="1" applyProtection="1">
      <alignment horizontal="left" vertical="center"/>
    </xf>
    <xf numFmtId="0" fontId="9" fillId="3" borderId="16" xfId="0" applyFont="1" applyFill="1" applyBorder="1" applyAlignment="1" applyProtection="1">
      <alignment horizontal="center" vertical="center"/>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5"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15" xfId="0" applyFont="1" applyBorder="1" applyAlignment="1" applyProtection="1">
      <alignment horizontal="left" vertical="center"/>
    </xf>
    <xf numFmtId="0" fontId="0" fillId="4" borderId="3" xfId="0" applyFont="1" applyFill="1" applyBorder="1" applyAlignment="1" applyProtection="1">
      <alignment horizontal="left" vertical="center"/>
      <protection locked="0"/>
    </xf>
    <xf numFmtId="0" fontId="0" fillId="4" borderId="5" xfId="0" applyFont="1" applyFill="1" applyBorder="1" applyAlignment="1" applyProtection="1">
      <alignment horizontal="left" vertical="center"/>
      <protection locked="0"/>
    </xf>
    <xf numFmtId="0" fontId="0" fillId="4" borderId="15" xfId="0" applyFont="1" applyFill="1" applyBorder="1" applyAlignment="1" applyProtection="1">
      <alignment horizontal="left" vertical="center"/>
      <protection locked="0"/>
    </xf>
    <xf numFmtId="0" fontId="0" fillId="0" borderId="2" xfId="0" applyFont="1" applyBorder="1" applyAlignment="1" applyProtection="1">
      <alignment horizontal="left" vertical="center"/>
    </xf>
    <xf numFmtId="49" fontId="0" fillId="4" borderId="2" xfId="0" applyNumberFormat="1"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xf>
    <xf numFmtId="0" fontId="0" fillId="4" borderId="17" xfId="0" applyFont="1" applyFill="1" applyBorder="1" applyAlignment="1" applyProtection="1">
      <alignment horizontal="left" vertical="center"/>
      <protection locked="0"/>
    </xf>
    <xf numFmtId="0" fontId="9" fillId="3" borderId="0" xfId="0" applyFont="1" applyFill="1" applyBorder="1" applyAlignment="1" applyProtection="1">
      <alignment horizontal="center" vertical="center"/>
    </xf>
    <xf numFmtId="0" fontId="1" fillId="4" borderId="15" xfId="0" applyFont="1" applyFill="1" applyBorder="1" applyAlignment="1" applyProtection="1">
      <alignment horizontal="center" vertical="center"/>
    </xf>
    <xf numFmtId="0" fontId="7" fillId="0" borderId="0" xfId="0" applyFont="1" applyAlignment="1" applyProtection="1">
      <alignment horizontal="left" vertical="center" wrapText="1"/>
    </xf>
    <xf numFmtId="0" fontId="0" fillId="0" borderId="25" xfId="0" applyFont="1" applyBorder="1" applyAlignment="1" applyProtection="1">
      <alignment horizontal="left" vertical="center"/>
    </xf>
    <xf numFmtId="0" fontId="0" fillId="0" borderId="31" xfId="0" applyFont="1" applyBorder="1" applyAlignment="1" applyProtection="1">
      <alignment horizontal="left" vertical="center"/>
    </xf>
    <xf numFmtId="0" fontId="0" fillId="0" borderId="32" xfId="0" applyFont="1" applyFill="1" applyBorder="1" applyAlignment="1" applyProtection="1">
      <alignment horizontal="left" vertical="center"/>
    </xf>
    <xf numFmtId="0" fontId="0" fillId="0" borderId="31" xfId="0" applyFont="1" applyFill="1" applyBorder="1" applyAlignment="1" applyProtection="1">
      <alignment horizontal="left" vertical="center"/>
    </xf>
    <xf numFmtId="0" fontId="9" fillId="3" borderId="33"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center" vertical="center"/>
    </xf>
    <xf numFmtId="0" fontId="0" fillId="0" borderId="29" xfId="0" applyFont="1" applyBorder="1" applyAlignment="1" applyProtection="1">
      <alignment horizontal="left" vertical="center"/>
    </xf>
    <xf numFmtId="0" fontId="8" fillId="0" borderId="0" xfId="0" applyFont="1" applyFill="1" applyBorder="1" applyAlignment="1" applyProtection="1">
      <alignment horizontal="left" vertical="center"/>
    </xf>
    <xf numFmtId="0" fontId="9" fillId="3" borderId="11" xfId="0" applyFont="1" applyFill="1" applyBorder="1" applyAlignment="1" applyProtection="1">
      <alignment horizontal="center" vertical="center"/>
    </xf>
    <xf numFmtId="0" fontId="15" fillId="0" borderId="2" xfId="1" applyBorder="1" applyAlignment="1" applyProtection="1">
      <alignment horizontal="left" vertical="center"/>
    </xf>
    <xf numFmtId="0" fontId="0" fillId="0" borderId="31" xfId="0" applyBorder="1" applyAlignment="1">
      <alignment horizontal="left" vertical="center" wrapText="1"/>
    </xf>
    <xf numFmtId="0" fontId="6" fillId="0" borderId="31" xfId="0" applyFont="1" applyBorder="1" applyAlignment="1">
      <alignment horizontal="left" vertical="center" wrapText="1"/>
    </xf>
    <xf numFmtId="0" fontId="12" fillId="0" borderId="31" xfId="0" applyFont="1" applyBorder="1" applyAlignment="1">
      <alignment horizontal="left" vertical="center" wrapText="1"/>
    </xf>
  </cellXfs>
  <cellStyles count="2">
    <cellStyle name="Hyperlink" xfId="1" builtinId="8"/>
    <cellStyle name="Normal" xfId="0" builtinId="0"/>
  </cellStyles>
  <dxfs count="1">
    <dxf>
      <font>
        <color theme="0" tint="-4.9989318521683403E-2"/>
      </font>
      <border>
        <left/>
        <right/>
        <top/>
        <bottom/>
      </border>
    </dxf>
  </dxfs>
  <tableStyles count="0" defaultTableStyle="TableStyleMedium2" defaultPivotStyle="PivotStyleLight16"/>
  <colors>
    <mruColors>
      <color rgb="FF003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uide.tue.nl/practical-info/it-services/online-systems/osiris-stud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7"/>
  <sheetViews>
    <sheetView tabSelected="1" topLeftCell="A98" zoomScale="129" zoomScaleNormal="129" workbookViewId="0">
      <selection activeCell="A109" sqref="A109:I110"/>
    </sheetView>
  </sheetViews>
  <sheetFormatPr defaultColWidth="9.109375" defaultRowHeight="15.6" x14ac:dyDescent="0.3"/>
  <cols>
    <col min="1" max="9" width="9.5546875" style="3" customWidth="1"/>
    <col min="10" max="10" width="9.109375" style="3"/>
    <col min="11" max="11" width="71.5546875" style="14" customWidth="1"/>
    <col min="12" max="16384" width="9.109375" style="3"/>
  </cols>
  <sheetData>
    <row r="1" spans="1:13" s="1" customFormat="1" x14ac:dyDescent="0.3">
      <c r="A1" s="50" t="s">
        <v>19</v>
      </c>
      <c r="B1" s="50"/>
      <c r="C1" s="50"/>
      <c r="D1" s="50"/>
      <c r="E1" s="50"/>
      <c r="F1" s="50"/>
      <c r="G1" s="50"/>
      <c r="H1" s="50"/>
      <c r="I1" s="50"/>
      <c r="K1" s="26" t="s">
        <v>45</v>
      </c>
    </row>
    <row r="2" spans="1:13" s="1" customFormat="1" ht="14.4" x14ac:dyDescent="0.3">
      <c r="A2" s="51" t="s">
        <v>40</v>
      </c>
      <c r="B2" s="52"/>
      <c r="C2" s="52"/>
      <c r="D2" s="53"/>
      <c r="E2" s="54"/>
      <c r="F2" s="54"/>
      <c r="G2" s="54"/>
      <c r="H2" s="54"/>
      <c r="I2" s="55"/>
      <c r="K2" s="14"/>
    </row>
    <row r="3" spans="1:13" s="1" customFormat="1" ht="14.4" x14ac:dyDescent="0.3">
      <c r="A3" s="87" t="s">
        <v>37</v>
      </c>
      <c r="B3" s="87"/>
      <c r="C3" s="87"/>
      <c r="D3" s="87"/>
      <c r="E3" s="87"/>
      <c r="F3" s="87"/>
      <c r="G3" s="87"/>
      <c r="H3" s="87"/>
      <c r="I3" s="24"/>
      <c r="K3" s="14" t="s">
        <v>50</v>
      </c>
    </row>
    <row r="4" spans="1:13" s="1" customFormat="1" ht="14.4" x14ac:dyDescent="0.3">
      <c r="A4" s="99" t="s">
        <v>38</v>
      </c>
      <c r="B4" s="99"/>
      <c r="C4" s="99"/>
      <c r="D4" s="99"/>
      <c r="E4" s="99"/>
      <c r="F4" s="99"/>
      <c r="G4" s="99"/>
      <c r="H4" s="99"/>
      <c r="I4" s="24"/>
      <c r="K4" s="14"/>
    </row>
    <row r="5" spans="1:13" s="1" customFormat="1" ht="14.4" x14ac:dyDescent="0.3">
      <c r="A5" s="99" t="s">
        <v>39</v>
      </c>
      <c r="B5" s="99"/>
      <c r="C5" s="99"/>
      <c r="D5" s="99"/>
      <c r="E5" s="99"/>
      <c r="F5" s="99"/>
      <c r="G5" s="99"/>
      <c r="H5" s="99"/>
      <c r="I5" s="24"/>
      <c r="K5" s="14"/>
    </row>
    <row r="6" spans="1:13" x14ac:dyDescent="0.3">
      <c r="A6" s="65" t="s">
        <v>0</v>
      </c>
      <c r="B6" s="65"/>
      <c r="C6" s="65"/>
      <c r="D6" s="65"/>
      <c r="E6" s="65"/>
      <c r="F6" s="65"/>
      <c r="G6" s="65"/>
      <c r="H6" s="65"/>
      <c r="I6" s="65"/>
      <c r="J6" s="2"/>
      <c r="K6" s="25"/>
      <c r="L6" s="2"/>
      <c r="M6" s="2"/>
    </row>
    <row r="7" spans="1:13" x14ac:dyDescent="0.3">
      <c r="A7" s="79" t="s">
        <v>21</v>
      </c>
      <c r="B7" s="79"/>
      <c r="C7" s="79"/>
      <c r="D7" s="45"/>
      <c r="E7" s="45"/>
      <c r="F7" s="45"/>
      <c r="G7" s="45"/>
      <c r="H7" s="45"/>
      <c r="I7" s="45"/>
    </row>
    <row r="8" spans="1:13" x14ac:dyDescent="0.3">
      <c r="A8" s="79" t="s">
        <v>22</v>
      </c>
      <c r="B8" s="79"/>
      <c r="C8" s="79"/>
      <c r="D8" s="80"/>
      <c r="E8" s="80"/>
      <c r="F8" s="80"/>
      <c r="G8" s="80"/>
      <c r="H8" s="80"/>
      <c r="I8" s="80"/>
    </row>
    <row r="9" spans="1:13" x14ac:dyDescent="0.3">
      <c r="A9" s="79" t="s">
        <v>23</v>
      </c>
      <c r="B9" s="79"/>
      <c r="C9" s="79"/>
      <c r="D9" s="81"/>
      <c r="E9" s="81"/>
      <c r="F9" s="81"/>
      <c r="G9" s="81"/>
      <c r="H9" s="81"/>
      <c r="I9" s="81"/>
    </row>
    <row r="10" spans="1:13" x14ac:dyDescent="0.3">
      <c r="A10" s="62" t="s">
        <v>24</v>
      </c>
      <c r="B10" s="63"/>
      <c r="C10" s="64"/>
      <c r="D10" s="45"/>
      <c r="E10" s="45"/>
      <c r="F10" s="45"/>
      <c r="G10" s="45"/>
      <c r="H10" s="45"/>
      <c r="I10" s="45"/>
    </row>
    <row r="11" spans="1:13" x14ac:dyDescent="0.3">
      <c r="A11" s="82" t="s">
        <v>25</v>
      </c>
      <c r="B11" s="82"/>
      <c r="C11" s="82"/>
      <c r="D11" s="83"/>
      <c r="E11" s="83"/>
      <c r="F11" s="83"/>
      <c r="G11" s="83"/>
      <c r="H11" s="83"/>
      <c r="I11" s="83"/>
    </row>
    <row r="12" spans="1:13" x14ac:dyDescent="0.3">
      <c r="A12" s="56" t="s">
        <v>26</v>
      </c>
      <c r="B12" s="57"/>
      <c r="C12" s="58"/>
      <c r="D12" s="59"/>
      <c r="E12" s="60"/>
      <c r="F12" s="60"/>
      <c r="G12" s="60"/>
      <c r="H12" s="60"/>
      <c r="I12" s="61"/>
    </row>
    <row r="13" spans="1:13" x14ac:dyDescent="0.3">
      <c r="A13" s="84" t="s">
        <v>1</v>
      </c>
      <c r="B13" s="84"/>
      <c r="C13" s="84"/>
      <c r="D13" s="84"/>
      <c r="E13" s="84"/>
      <c r="F13" s="84"/>
      <c r="G13" s="84"/>
      <c r="H13" s="84"/>
      <c r="I13" s="84"/>
    </row>
    <row r="14" spans="1:13" x14ac:dyDescent="0.3">
      <c r="A14" s="4"/>
      <c r="B14" s="4"/>
      <c r="C14" s="4"/>
      <c r="D14" s="100" t="s">
        <v>15</v>
      </c>
      <c r="E14" s="100"/>
      <c r="F14" s="100"/>
      <c r="G14" s="100"/>
      <c r="H14" s="100"/>
      <c r="I14" s="5" t="s">
        <v>16</v>
      </c>
    </row>
    <row r="15" spans="1:13" x14ac:dyDescent="0.3">
      <c r="A15" s="79" t="s">
        <v>41</v>
      </c>
      <c r="B15" s="79"/>
      <c r="C15" s="79"/>
      <c r="D15" s="45"/>
      <c r="E15" s="45"/>
      <c r="F15" s="45"/>
      <c r="G15" s="45"/>
      <c r="H15" s="45"/>
      <c r="I15" s="45"/>
    </row>
    <row r="16" spans="1:13" x14ac:dyDescent="0.3">
      <c r="A16" s="79" t="s">
        <v>42</v>
      </c>
      <c r="B16" s="79"/>
      <c r="C16" s="79"/>
      <c r="D16" s="45"/>
      <c r="E16" s="45"/>
      <c r="F16" s="45"/>
      <c r="G16" s="45"/>
      <c r="H16" s="45"/>
      <c r="I16" s="18"/>
      <c r="K16" s="14" t="s">
        <v>44</v>
      </c>
    </row>
    <row r="17" spans="1:11" x14ac:dyDescent="0.3">
      <c r="A17" s="79" t="s">
        <v>43</v>
      </c>
      <c r="B17" s="79"/>
      <c r="C17" s="79"/>
      <c r="D17" s="45"/>
      <c r="E17" s="45"/>
      <c r="F17" s="45"/>
      <c r="G17" s="45"/>
      <c r="H17" s="45"/>
      <c r="I17" s="18"/>
      <c r="K17" s="14" t="s">
        <v>44</v>
      </c>
    </row>
    <row r="18" spans="1:11" x14ac:dyDescent="0.3">
      <c r="A18" s="84" t="s">
        <v>2</v>
      </c>
      <c r="B18" s="84"/>
      <c r="C18" s="84"/>
      <c r="D18" s="84"/>
      <c r="E18" s="84"/>
      <c r="F18" s="84"/>
      <c r="G18" s="84"/>
      <c r="H18" s="84"/>
      <c r="I18" s="84"/>
    </row>
    <row r="19" spans="1:11" x14ac:dyDescent="0.3">
      <c r="A19" s="79" t="s">
        <v>67</v>
      </c>
      <c r="B19" s="79"/>
      <c r="C19" s="79"/>
      <c r="D19" s="79"/>
      <c r="E19" s="79"/>
      <c r="F19" s="79"/>
      <c r="G19" s="45"/>
      <c r="H19" s="45"/>
      <c r="I19" s="45"/>
    </row>
    <row r="20" spans="1:11" x14ac:dyDescent="0.3">
      <c r="A20" s="79" t="s">
        <v>46</v>
      </c>
      <c r="B20" s="79"/>
      <c r="C20" s="79"/>
      <c r="D20" s="79"/>
      <c r="E20" s="79"/>
      <c r="F20" s="79"/>
      <c r="G20" s="45"/>
      <c r="H20" s="45"/>
      <c r="I20" s="45"/>
      <c r="K20" s="14" t="s">
        <v>47</v>
      </c>
    </row>
    <row r="21" spans="1:11" x14ac:dyDescent="0.3">
      <c r="A21" s="102" t="s">
        <v>20</v>
      </c>
      <c r="B21" s="102"/>
      <c r="C21" s="102"/>
      <c r="D21" s="102"/>
      <c r="E21" s="102"/>
      <c r="F21" s="102"/>
      <c r="G21" s="45"/>
      <c r="H21" s="45"/>
      <c r="I21" s="45"/>
      <c r="K21" s="36" t="s">
        <v>95</v>
      </c>
    </row>
    <row r="22" spans="1:11" x14ac:dyDescent="0.3">
      <c r="A22" s="84" t="s">
        <v>51</v>
      </c>
      <c r="B22" s="84"/>
      <c r="C22" s="84"/>
      <c r="D22" s="84"/>
      <c r="E22" s="84"/>
      <c r="F22" s="84"/>
      <c r="G22" s="84"/>
      <c r="H22" s="84"/>
      <c r="I22" s="84"/>
      <c r="K22" s="27" t="s">
        <v>58</v>
      </c>
    </row>
    <row r="23" spans="1:11" x14ac:dyDescent="0.3">
      <c r="A23" s="6" t="s">
        <v>12</v>
      </c>
      <c r="B23" s="62" t="s">
        <v>52</v>
      </c>
      <c r="C23" s="63"/>
      <c r="D23" s="63"/>
      <c r="E23" s="63"/>
      <c r="F23" s="63"/>
      <c r="G23" s="64"/>
      <c r="H23" s="46"/>
      <c r="I23" s="48"/>
      <c r="K23" s="14" t="s">
        <v>48</v>
      </c>
    </row>
    <row r="24" spans="1:11" x14ac:dyDescent="0.3">
      <c r="A24" s="6" t="s">
        <v>13</v>
      </c>
      <c r="B24" s="62" t="s">
        <v>53</v>
      </c>
      <c r="C24" s="63"/>
      <c r="D24" s="63"/>
      <c r="E24" s="63"/>
      <c r="F24" s="63"/>
      <c r="G24" s="64"/>
      <c r="H24" s="46"/>
      <c r="I24" s="48"/>
      <c r="K24" s="14" t="s">
        <v>48</v>
      </c>
    </row>
    <row r="25" spans="1:11" x14ac:dyDescent="0.3">
      <c r="A25" s="7" t="s">
        <v>14</v>
      </c>
      <c r="B25" s="72" t="s">
        <v>54</v>
      </c>
      <c r="C25" s="73"/>
      <c r="D25" s="73"/>
      <c r="E25" s="73"/>
      <c r="F25" s="73"/>
      <c r="G25" s="74"/>
      <c r="H25" s="76"/>
      <c r="I25" s="77"/>
      <c r="K25" s="14" t="s">
        <v>48</v>
      </c>
    </row>
    <row r="26" spans="1:11" x14ac:dyDescent="0.3">
      <c r="A26" s="8" t="s">
        <v>6</v>
      </c>
      <c r="B26" s="75" t="s">
        <v>55</v>
      </c>
      <c r="C26" s="75"/>
      <c r="D26" s="75"/>
      <c r="E26" s="75"/>
      <c r="F26" s="75"/>
      <c r="G26" s="75"/>
      <c r="H26" s="78"/>
      <c r="I26" s="78"/>
      <c r="K26" s="40" t="s">
        <v>57</v>
      </c>
    </row>
    <row r="27" spans="1:11" x14ac:dyDescent="0.3">
      <c r="A27" s="8" t="s">
        <v>34</v>
      </c>
      <c r="B27" s="75" t="s">
        <v>56</v>
      </c>
      <c r="C27" s="75"/>
      <c r="D27" s="75"/>
      <c r="E27" s="75"/>
      <c r="F27" s="75"/>
      <c r="G27" s="75"/>
      <c r="H27" s="78"/>
      <c r="I27" s="78"/>
      <c r="K27" s="40"/>
    </row>
    <row r="28" spans="1:11" x14ac:dyDescent="0.3">
      <c r="A28" s="65" t="s">
        <v>35</v>
      </c>
      <c r="B28" s="65"/>
      <c r="C28" s="65"/>
      <c r="D28" s="65"/>
      <c r="E28" s="65"/>
      <c r="F28" s="65"/>
      <c r="G28" s="65"/>
      <c r="H28" s="65"/>
      <c r="I28" s="65"/>
    </row>
    <row r="29" spans="1:11" x14ac:dyDescent="0.3">
      <c r="A29" s="66"/>
      <c r="B29" s="67"/>
      <c r="C29" s="67"/>
      <c r="D29" s="67"/>
      <c r="E29" s="67"/>
      <c r="F29" s="67"/>
      <c r="G29" s="67"/>
      <c r="H29" s="67"/>
      <c r="I29" s="68"/>
      <c r="K29" s="14" t="s">
        <v>59</v>
      </c>
    </row>
    <row r="30" spans="1:11" x14ac:dyDescent="0.3">
      <c r="A30" s="69"/>
      <c r="B30" s="70"/>
      <c r="C30" s="70"/>
      <c r="D30" s="70"/>
      <c r="E30" s="70"/>
      <c r="F30" s="70"/>
      <c r="G30" s="70"/>
      <c r="H30" s="70"/>
      <c r="I30" s="71"/>
      <c r="K30" s="40" t="s">
        <v>60</v>
      </c>
    </row>
    <row r="31" spans="1:11" x14ac:dyDescent="0.3">
      <c r="A31" s="69"/>
      <c r="B31" s="70"/>
      <c r="C31" s="70"/>
      <c r="D31" s="70"/>
      <c r="E31" s="70"/>
      <c r="F31" s="70"/>
      <c r="G31" s="70"/>
      <c r="H31" s="70"/>
      <c r="I31" s="71"/>
      <c r="K31" s="40"/>
    </row>
    <row r="32" spans="1:11" x14ac:dyDescent="0.3">
      <c r="A32" s="69"/>
      <c r="B32" s="70"/>
      <c r="C32" s="70"/>
      <c r="D32" s="70"/>
      <c r="E32" s="70"/>
      <c r="F32" s="70"/>
      <c r="G32" s="70"/>
      <c r="H32" s="70"/>
      <c r="I32" s="71"/>
    </row>
    <row r="33" spans="1:11" x14ac:dyDescent="0.3">
      <c r="A33" s="69"/>
      <c r="B33" s="70"/>
      <c r="C33" s="70"/>
      <c r="D33" s="70"/>
      <c r="E33" s="70"/>
      <c r="F33" s="70"/>
      <c r="G33" s="70"/>
      <c r="H33" s="70"/>
      <c r="I33" s="71"/>
    </row>
    <row r="34" spans="1:11" x14ac:dyDescent="0.3">
      <c r="A34" s="69"/>
      <c r="B34" s="70"/>
      <c r="C34" s="70"/>
      <c r="D34" s="70"/>
      <c r="E34" s="70"/>
      <c r="F34" s="70"/>
      <c r="G34" s="70"/>
      <c r="H34" s="70"/>
      <c r="I34" s="71"/>
    </row>
    <row r="35" spans="1:11" x14ac:dyDescent="0.3">
      <c r="A35" s="69"/>
      <c r="B35" s="70"/>
      <c r="C35" s="70"/>
      <c r="D35" s="70"/>
      <c r="E35" s="70"/>
      <c r="F35" s="70"/>
      <c r="G35" s="70"/>
      <c r="H35" s="70"/>
      <c r="I35" s="71"/>
    </row>
    <row r="36" spans="1:11" x14ac:dyDescent="0.3">
      <c r="A36" s="65" t="s">
        <v>28</v>
      </c>
      <c r="B36" s="65"/>
      <c r="C36" s="65"/>
      <c r="D36" s="65"/>
      <c r="E36" s="65"/>
      <c r="F36" s="65"/>
      <c r="G36" s="65"/>
      <c r="H36" s="65"/>
      <c r="I36" s="65"/>
      <c r="K36" s="14" t="s">
        <v>49</v>
      </c>
    </row>
    <row r="37" spans="1:11" x14ac:dyDescent="0.3">
      <c r="A37" s="9" t="s">
        <v>7</v>
      </c>
      <c r="B37" s="44" t="s">
        <v>3</v>
      </c>
      <c r="C37" s="44"/>
      <c r="D37" s="44"/>
      <c r="E37" s="44"/>
      <c r="F37" s="44"/>
      <c r="G37" s="44"/>
      <c r="H37" s="9" t="s">
        <v>4</v>
      </c>
      <c r="I37" s="10" t="s">
        <v>27</v>
      </c>
    </row>
    <row r="38" spans="1:11" x14ac:dyDescent="0.3">
      <c r="A38" s="19"/>
      <c r="B38" s="45"/>
      <c r="C38" s="45"/>
      <c r="D38" s="45"/>
      <c r="E38" s="45"/>
      <c r="F38" s="45"/>
      <c r="G38" s="45"/>
      <c r="H38" s="19"/>
      <c r="I38" s="19"/>
    </row>
    <row r="39" spans="1:11" x14ac:dyDescent="0.3">
      <c r="A39" s="19"/>
      <c r="B39" s="45"/>
      <c r="C39" s="45"/>
      <c r="D39" s="45"/>
      <c r="E39" s="45"/>
      <c r="F39" s="45"/>
      <c r="G39" s="45"/>
      <c r="H39" s="19"/>
      <c r="I39" s="19"/>
    </row>
    <row r="40" spans="1:11" x14ac:dyDescent="0.3">
      <c r="A40" s="19"/>
      <c r="B40" s="45"/>
      <c r="C40" s="45"/>
      <c r="D40" s="45"/>
      <c r="E40" s="45"/>
      <c r="F40" s="45"/>
      <c r="G40" s="45"/>
      <c r="H40" s="19"/>
      <c r="I40" s="19"/>
    </row>
    <row r="41" spans="1:11" x14ac:dyDescent="0.3">
      <c r="A41" s="19"/>
      <c r="B41" s="45"/>
      <c r="C41" s="45"/>
      <c r="D41" s="45"/>
      <c r="E41" s="45"/>
      <c r="F41" s="45"/>
      <c r="G41" s="45"/>
      <c r="H41" s="19"/>
      <c r="I41" s="19"/>
    </row>
    <row r="42" spans="1:11" x14ac:dyDescent="0.3">
      <c r="A42" s="19"/>
      <c r="B42" s="45"/>
      <c r="C42" s="45"/>
      <c r="D42" s="45"/>
      <c r="E42" s="45"/>
      <c r="F42" s="45"/>
      <c r="G42" s="45"/>
      <c r="H42" s="19"/>
      <c r="I42" s="19"/>
    </row>
    <row r="43" spans="1:11" x14ac:dyDescent="0.3">
      <c r="A43" s="19"/>
      <c r="B43" s="45"/>
      <c r="C43" s="45"/>
      <c r="D43" s="45"/>
      <c r="E43" s="45"/>
      <c r="F43" s="45"/>
      <c r="G43" s="45"/>
      <c r="H43" s="19"/>
      <c r="I43" s="19"/>
    </row>
    <row r="44" spans="1:11" x14ac:dyDescent="0.3">
      <c r="A44" s="19"/>
      <c r="B44" s="45"/>
      <c r="C44" s="45"/>
      <c r="D44" s="45"/>
      <c r="E44" s="45"/>
      <c r="F44" s="45"/>
      <c r="G44" s="45"/>
      <c r="H44" s="19"/>
      <c r="I44" s="19"/>
    </row>
    <row r="45" spans="1:11" x14ac:dyDescent="0.3">
      <c r="A45" s="19"/>
      <c r="B45" s="45"/>
      <c r="C45" s="45"/>
      <c r="D45" s="45"/>
      <c r="E45" s="45"/>
      <c r="F45" s="45"/>
      <c r="G45" s="45"/>
      <c r="H45" s="19"/>
      <c r="I45" s="19"/>
    </row>
    <row r="46" spans="1:11" x14ac:dyDescent="0.3">
      <c r="A46" s="19"/>
      <c r="B46" s="45"/>
      <c r="C46" s="45"/>
      <c r="D46" s="45"/>
      <c r="E46" s="45"/>
      <c r="F46" s="45"/>
      <c r="G46" s="45"/>
      <c r="H46" s="19"/>
      <c r="I46" s="19"/>
    </row>
    <row r="47" spans="1:11" x14ac:dyDescent="0.3">
      <c r="A47" s="19"/>
      <c r="B47" s="45"/>
      <c r="C47" s="45"/>
      <c r="D47" s="45"/>
      <c r="E47" s="45"/>
      <c r="F47" s="45"/>
      <c r="G47" s="45"/>
      <c r="H47" s="19"/>
      <c r="I47" s="19"/>
    </row>
    <row r="48" spans="1:11" x14ac:dyDescent="0.3">
      <c r="A48" s="20"/>
      <c r="B48" s="83"/>
      <c r="C48" s="83"/>
      <c r="D48" s="83"/>
      <c r="E48" s="83"/>
      <c r="F48" s="83"/>
      <c r="G48" s="83"/>
      <c r="H48" s="20"/>
      <c r="I48" s="19"/>
    </row>
    <row r="49" spans="1:11" x14ac:dyDescent="0.3">
      <c r="A49" s="85" t="s">
        <v>30</v>
      </c>
      <c r="B49" s="85"/>
      <c r="C49" s="85"/>
      <c r="D49" s="85"/>
      <c r="E49" s="85"/>
      <c r="F49" s="85"/>
      <c r="G49" s="85"/>
      <c r="H49" s="21" t="str">
        <f>IF(SUM(H38:H48)=0,"",SUM(H38:H48))</f>
        <v/>
      </c>
      <c r="I49" s="22"/>
    </row>
    <row r="50" spans="1:11" x14ac:dyDescent="0.3">
      <c r="A50" s="101" t="s">
        <v>29</v>
      </c>
      <c r="B50" s="101"/>
      <c r="C50" s="101"/>
      <c r="D50" s="101"/>
      <c r="E50" s="101"/>
      <c r="F50" s="101"/>
      <c r="G50" s="101"/>
      <c r="H50" s="101"/>
      <c r="I50" s="101"/>
    </row>
    <row r="51" spans="1:11" x14ac:dyDescent="0.3">
      <c r="A51" s="43" t="s">
        <v>8</v>
      </c>
      <c r="B51" s="43"/>
      <c r="C51" s="43"/>
      <c r="D51" s="43"/>
      <c r="E51" s="43"/>
      <c r="F51" s="43"/>
      <c r="G51" s="43"/>
      <c r="H51" s="43"/>
      <c r="I51" s="43"/>
    </row>
    <row r="52" spans="1:11" x14ac:dyDescent="0.3">
      <c r="A52" s="9" t="s">
        <v>7</v>
      </c>
      <c r="B52" s="44" t="s">
        <v>3</v>
      </c>
      <c r="C52" s="44"/>
      <c r="D52" s="44"/>
      <c r="E52" s="44"/>
      <c r="F52" s="44"/>
      <c r="G52" s="44"/>
      <c r="H52" s="9" t="s">
        <v>4</v>
      </c>
      <c r="I52" s="12" t="s">
        <v>5</v>
      </c>
      <c r="K52" s="40" t="s">
        <v>57</v>
      </c>
    </row>
    <row r="53" spans="1:11" x14ac:dyDescent="0.3">
      <c r="A53" s="19" t="str">
        <f>IF(AND(H26&lt;&gt;"YES",LEFT(H26,2)&lt;&gt;"eq",H27&lt;&gt;"YES",LEFT(H27,2)&lt;&gt;"eq"),"3MA010","")</f>
        <v>3MA010</v>
      </c>
      <c r="B53" s="45" t="str">
        <f>IF(AND(H26&lt;&gt;"YES",LEFT(H26,2)&lt;&gt;"eq",H27&lt;&gt;"YES",LEFT(H27,2)&lt;&gt;"eq"),"Computational and mathematical physics","")</f>
        <v>Computational and mathematical physics</v>
      </c>
      <c r="C53" s="45"/>
      <c r="D53" s="45"/>
      <c r="E53" s="45"/>
      <c r="F53" s="45"/>
      <c r="G53" s="45"/>
      <c r="H53" s="19">
        <f>IF(AND(H26&lt;&gt;"YES",LEFT(H26,2)&lt;&gt;"eq",H27&lt;&gt;"YES",LEFT(H27,2)&lt;&gt;"eq"),5,"")</f>
        <v>5</v>
      </c>
      <c r="I53" s="23" t="str">
        <f>IF(AND(LEFT($G$21,1)="Y",H26&lt;&gt;"YES",H27&lt;&gt;"YES"),"YES","")</f>
        <v/>
      </c>
      <c r="K53" s="40"/>
    </row>
    <row r="54" spans="1:11" x14ac:dyDescent="0.3">
      <c r="A54" s="43" t="s">
        <v>9</v>
      </c>
      <c r="B54" s="43"/>
      <c r="C54" s="43"/>
      <c r="D54" s="43"/>
      <c r="E54" s="43"/>
      <c r="F54" s="43"/>
      <c r="G54" s="43"/>
      <c r="H54" s="43"/>
      <c r="I54" s="43"/>
    </row>
    <row r="55" spans="1:11" x14ac:dyDescent="0.3">
      <c r="A55" s="9" t="s">
        <v>7</v>
      </c>
      <c r="B55" s="44" t="s">
        <v>3</v>
      </c>
      <c r="C55" s="44"/>
      <c r="D55" s="44"/>
      <c r="E55" s="44"/>
      <c r="F55" s="44"/>
      <c r="G55" s="44"/>
      <c r="H55" s="9" t="s">
        <v>4</v>
      </c>
      <c r="I55" s="12" t="s">
        <v>5</v>
      </c>
      <c r="K55" s="41" t="s">
        <v>61</v>
      </c>
    </row>
    <row r="56" spans="1:11" ht="15.75" customHeight="1" x14ac:dyDescent="0.3">
      <c r="A56" s="19" t="str">
        <f>IF(LEFT(G19,3)="FLO","3MT010",IF(LEFT(G19,3)="PLA","3MP010",IF(OR(LEFT(G19,3)="(BI",LEFT(G19,3)="BIO"),"3MN010","")))</f>
        <v/>
      </c>
      <c r="B56" s="45" t="str">
        <f>IF(LEFT(G19,3)="FLO","Advanced fluid dynamics",IF(LEFT(G19,3)="PLA","Introduction to plasma physics",IF(OR(LEFT(G19,3)="(BI",LEFT(G19,3)="BIO"),"Condensed matter at the nanoscale","")))</f>
        <v/>
      </c>
      <c r="C56" s="45"/>
      <c r="D56" s="45"/>
      <c r="E56" s="45"/>
      <c r="F56" s="45"/>
      <c r="G56" s="45"/>
      <c r="H56" s="19">
        <v>5</v>
      </c>
      <c r="I56" s="23" t="str">
        <f>IF(LEFT($G$21,1)="Y","YES","")</f>
        <v/>
      </c>
      <c r="K56" s="41"/>
    </row>
    <row r="57" spans="1:11" x14ac:dyDescent="0.3">
      <c r="A57" s="19" t="str">
        <f>IF(LEFT(G19,3)="FLO","3MT020",IF(LEFT(G19,3)="PLA","3MP020",IF(OR(LEFT(G19,3)="(BI",LEFT(G19,3)="BIO"),"3MN020","")))</f>
        <v/>
      </c>
      <c r="B57" s="45" t="str">
        <f>IF(LEFT(G19,3)="FLO","Micro- and nano fluidics",IF(LEFT(G19,3)="PLA","Advanced optics",IF(OR(LEFT(G19,3)="(BI",LEFT(G19,3)="BIO"),"Biomolecules and soft matter","")))</f>
        <v/>
      </c>
      <c r="C57" s="45"/>
      <c r="D57" s="45"/>
      <c r="E57" s="45"/>
      <c r="F57" s="45"/>
      <c r="G57" s="45"/>
      <c r="H57" s="19">
        <v>5</v>
      </c>
      <c r="I57" s="23" t="str">
        <f>IF(LEFT($G$21,1)="Y","YES","")</f>
        <v/>
      </c>
      <c r="K57" s="41"/>
    </row>
    <row r="58" spans="1:11" x14ac:dyDescent="0.3">
      <c r="A58" s="43" t="str">
        <f>IF(LEFT(G20,3)="EDU","Track elective(s) + Physics elective(s) (min 10 ec)",IF(LEFT(G20,3)="RES","Track electives (min 15 ec)","Track electives (min 10 ec)"))</f>
        <v>Track electives (min 10 ec)</v>
      </c>
      <c r="B58" s="43"/>
      <c r="C58" s="43"/>
      <c r="D58" s="43"/>
      <c r="E58" s="43"/>
      <c r="F58" s="43"/>
      <c r="G58" s="43"/>
      <c r="H58" s="43"/>
      <c r="I58" s="43"/>
    </row>
    <row r="59" spans="1:11" x14ac:dyDescent="0.3">
      <c r="A59" s="9" t="s">
        <v>7</v>
      </c>
      <c r="B59" s="44" t="s">
        <v>3</v>
      </c>
      <c r="C59" s="44"/>
      <c r="D59" s="44"/>
      <c r="E59" s="44"/>
      <c r="F59" s="44"/>
      <c r="G59" s="44"/>
      <c r="H59" s="9" t="s">
        <v>4</v>
      </c>
      <c r="I59" s="12" t="s">
        <v>5</v>
      </c>
    </row>
    <row r="60" spans="1:11" x14ac:dyDescent="0.3">
      <c r="A60" s="19"/>
      <c r="B60" s="45"/>
      <c r="C60" s="45"/>
      <c r="D60" s="45"/>
      <c r="E60" s="45"/>
      <c r="F60" s="45"/>
      <c r="G60" s="45"/>
      <c r="H60" s="19"/>
      <c r="I60" s="23"/>
    </row>
    <row r="61" spans="1:11" x14ac:dyDescent="0.3">
      <c r="A61" s="19"/>
      <c r="B61" s="45"/>
      <c r="C61" s="45"/>
      <c r="D61" s="45"/>
      <c r="E61" s="45"/>
      <c r="F61" s="45"/>
      <c r="G61" s="45"/>
      <c r="H61" s="19"/>
      <c r="I61" s="23"/>
    </row>
    <row r="62" spans="1:11" x14ac:dyDescent="0.3">
      <c r="A62" s="19"/>
      <c r="B62" s="45"/>
      <c r="C62" s="45"/>
      <c r="D62" s="45"/>
      <c r="E62" s="45"/>
      <c r="F62" s="45"/>
      <c r="G62" s="45"/>
      <c r="H62" s="19"/>
      <c r="I62" s="23"/>
    </row>
    <row r="63" spans="1:11" x14ac:dyDescent="0.3">
      <c r="A63" s="19"/>
      <c r="B63" s="45"/>
      <c r="C63" s="45"/>
      <c r="D63" s="45"/>
      <c r="E63" s="45"/>
      <c r="F63" s="45"/>
      <c r="G63" s="45"/>
      <c r="H63" s="19"/>
      <c r="I63" s="23"/>
    </row>
    <row r="64" spans="1:11" x14ac:dyDescent="0.3">
      <c r="A64" s="43" t="s">
        <v>10</v>
      </c>
      <c r="B64" s="43"/>
      <c r="C64" s="43"/>
      <c r="D64" s="43"/>
      <c r="E64" s="43"/>
      <c r="F64" s="43"/>
      <c r="G64" s="43"/>
      <c r="H64" s="43"/>
      <c r="I64" s="43"/>
      <c r="K64" s="14" t="s">
        <v>64</v>
      </c>
    </row>
    <row r="65" spans="1:11" x14ac:dyDescent="0.3">
      <c r="A65" s="9" t="s">
        <v>7</v>
      </c>
      <c r="B65" s="44" t="s">
        <v>3</v>
      </c>
      <c r="C65" s="44"/>
      <c r="D65" s="44"/>
      <c r="E65" s="44"/>
      <c r="F65" s="44"/>
      <c r="G65" s="44"/>
      <c r="H65" s="9" t="s">
        <v>4</v>
      </c>
      <c r="I65" s="12" t="s">
        <v>5</v>
      </c>
      <c r="K65" s="14" t="s">
        <v>62</v>
      </c>
    </row>
    <row r="66" spans="1:11" x14ac:dyDescent="0.3">
      <c r="A66" s="19" t="str">
        <f>IF(AND(LEFT(G20,3)="RES",LEFT(H23,1)&lt;&gt;"Y",LEFT(H23,2)&lt;&gt;"eq"),A23,IF(AND(LEFT(G20,3)="RES",LEFT(H24,1)&lt;&gt;"Y",LEFT(H24,2)&lt;&gt;"eq"),A24,IF(AND(LEFT(G20,3)="RES",LEFT(H25,1)&lt;&gt;"Y",LEFT(H25,2)&lt;&gt;"eq"),A25,"")))</f>
        <v/>
      </c>
      <c r="B66" s="45" t="str">
        <f>IF(AND(LEFT(G20,3)="RES",LEFT(H23,1)&lt;&gt;"Y",LEFT(H23,2)&lt;&gt;"eq"),"Theoretical classical mechanics",IF(AND(LEFT(G20,3)="RES",LEFT(H24,1)&lt;&gt;"Y",LEFT(H24,2)&lt;&gt;"eq"),"Statistical physics",IF(AND(LEFT(G20,3)="RES",LEFT(H25,1)&lt;&gt;"Y",LEFT(H25,2)&lt;&gt;"eq"),"Electrodynamics","")))</f>
        <v/>
      </c>
      <c r="C66" s="45"/>
      <c r="D66" s="45"/>
      <c r="E66" s="45"/>
      <c r="F66" s="45"/>
      <c r="G66" s="45"/>
      <c r="H66" s="19" t="str">
        <f>IF(AND(LEFT(G20,3)="RES",LEFT(H23,1)&lt;&gt;"Y",LEFT(H23,2)&lt;&gt;"eq"),5,IF(AND(LEFT(G20,3)="RES",LEFT(H24,1)&lt;&gt;"Y",LEFT(H24,2)&lt;&gt;"eq"),5,IF(AND(LEFT(G20,3)="RES",LEFT(H25,1)&lt;&gt;"Y",LEFT(H25,2)&lt;&gt;"eq"),5,"")))</f>
        <v/>
      </c>
      <c r="I66" s="23"/>
    </row>
    <row r="67" spans="1:11" x14ac:dyDescent="0.3">
      <c r="A67" s="19" t="str">
        <f>IF(AND(LEFT(G20,3)="RES",LEFT(H23,1)&lt;&gt;"Y",LEFT(H23,2)&lt;&gt;"eq",LEFT(H24,1)&lt;&gt;"Y",LEFT(H24,2)&lt;&gt;"eq"),"3FFX0",IF(OR(AND(LEFT(G20,3)="RES",OR(LEFT(H23,1)="Y",LEFT(H23,2)="eq"),LEFT(H24,1)&lt;&gt;"Y",LEFT(H24,2)&lt;&gt;"eq",LEFT(H25,1)&lt;&gt;"Y",LEFT(H25,2)&lt;&gt;"eq"),AND(LEFT(G20,3)="RES",LEFT(H23,1)&lt;&gt;"Y",LEFT(H23,2)&lt;&gt;"eq",OR(LEFT(H24,1)="Y",LEFT(H24,2)="eq"),LEFT(H25,1)&lt;&gt;"Y",LEFT(H25,2)&lt;&gt;"eq")),"3EEX0",""))</f>
        <v/>
      </c>
      <c r="B67" s="45" t="str">
        <f>IF(AND(LEFT(G20,3)="RES",LEFT(H23,1)&lt;&gt;"Y",LEFT(H23,2)&lt;&gt;"eq",LEFT(H24,1)&lt;&gt;"Y",LEFT(H24,2)&lt;&gt;"eq"),"Statistical physics",IF(OR(AND(LEFT(G20,3)="RES",OR(LEFT(H23,1)="Y",LEFT(H23,2)="eq"),LEFT(H24,1)&lt;&gt;"Y",LEFT(H24,2)&lt;&gt;"eq",LEFT(H25,1)&lt;&gt;"Y",LEFT(H25,2)&lt;&gt;"eq"),AND(LEFT(G20,3)="RES",LEFT(H23,1)&lt;&gt;"Y",LEFT(H23,2)&lt;&gt;"eq",OR(LEFT(H24,1)="Y",LEFT(H24,2)="eq"),LEFT(H25,1)&lt;&gt;"Y",LEFT(H25,2)&lt;&gt;"eq")),"Electrodynamics",""))</f>
        <v/>
      </c>
      <c r="C67" s="45"/>
      <c r="D67" s="45"/>
      <c r="E67" s="45"/>
      <c r="F67" s="45"/>
      <c r="G67" s="45"/>
      <c r="H67" s="19" t="str">
        <f>IF(AND(LEFT(G20,3)="RES",LEFT(H23,1)&lt;&gt;"Y",LEFT(H23,2)&lt;&gt;"eq",LEFT(H24,1)&lt;&gt;"Y",LEFT(H24,2)&lt;&gt;"eq"),5,IF(OR(AND(LEFT(G20,3)="RES",OR(LEFT(H23,1)="Y",LEFT(H23,2)="eq"),LEFT(H24,1)&lt;&gt;"Y",LEFT(H24,2)&lt;&gt;"eq",LEFT(H25,1)&lt;&gt;"Y",LEFT(H25,2)&lt;&gt;"eq"),AND(LEFT(G20,3)="RES",LEFT(H23,1)&lt;&gt;"Y",LEFT(H23,2)&lt;&gt;"eq",OR(LEFT(H24,1)="Y",LEFT(H24,2)="eq"),LEFT(H25,1)&lt;&gt;"Y",LEFT(H25,2)&lt;&gt;"eq")),5,""))</f>
        <v/>
      </c>
      <c r="I67" s="23"/>
    </row>
    <row r="68" spans="1:11" x14ac:dyDescent="0.3">
      <c r="A68" s="19" t="str">
        <f>IF(AND(LEFT(G20,3)="RES",LEFT(H23,1)&lt;&gt;"Y",LEFT(H23,2)&lt;&gt;"eq",LEFT(H24,1)&lt;&gt;"Y",LEFT(H24,2)&lt;&gt;"eq",LEFT(H25,1)&lt;&gt;"Y",LEFT(H25,2)&lt;&gt;"eq"),"3EEX0","")</f>
        <v/>
      </c>
      <c r="B68" s="45" t="str">
        <f>IF(AND(LEFT(G20,3)="RES",LEFT(H23,1)&lt;&gt;"Y",LEFT(H23,2)&lt;&gt;"eq",LEFT(H24,1)&lt;&gt;"Y",LEFT(H24,2)&lt;&gt;"eq",LEFT(H25,1)&lt;&gt;"Y",LEFT(H25,2)&lt;&gt;"eq"),"Electrodynamics","")</f>
        <v/>
      </c>
      <c r="C68" s="45"/>
      <c r="D68" s="45"/>
      <c r="E68" s="45"/>
      <c r="F68" s="45"/>
      <c r="G68" s="45"/>
      <c r="H68" s="19" t="str">
        <f>IF(AND(LEFT(G20,3)="RES",LEFT(H23,1)&lt;&gt;"Y",LEFT(H23,2)&lt;&gt;"eq",LEFT(H24,1)&lt;&gt;"Y",LEFT(H24,2)&lt;&gt;"eq",LEFT(H25,1)&lt;&gt;"Y",LEFT(H25,2)&lt;&gt;"eq"),5,"")</f>
        <v/>
      </c>
      <c r="I68" s="23"/>
    </row>
    <row r="69" spans="1:11" x14ac:dyDescent="0.3">
      <c r="A69" s="49" t="str">
        <f>IF(LEFT(G20,3)="EDU","Education packages courses (45 ec)","Flexible space - free courses")</f>
        <v>Flexible space - free courses</v>
      </c>
      <c r="B69" s="49"/>
      <c r="C69" s="49"/>
      <c r="D69" s="49"/>
      <c r="E69" s="49"/>
      <c r="F69" s="49"/>
      <c r="G69" s="49"/>
      <c r="H69" s="49"/>
      <c r="I69" s="49"/>
    </row>
    <row r="70" spans="1:11" x14ac:dyDescent="0.3">
      <c r="A70" s="9" t="s">
        <v>7</v>
      </c>
      <c r="B70" s="44" t="s">
        <v>3</v>
      </c>
      <c r="C70" s="44"/>
      <c r="D70" s="44"/>
      <c r="E70" s="44"/>
      <c r="F70" s="44"/>
      <c r="G70" s="44"/>
      <c r="H70" s="9" t="s">
        <v>4</v>
      </c>
      <c r="I70" s="12" t="s">
        <v>5</v>
      </c>
    </row>
    <row r="71" spans="1:11" x14ac:dyDescent="0.3">
      <c r="A71" s="19" t="str">
        <f>IF(OR(LEFT(G20,3)="ENG",MID(G20,10,3)="ENG"),"2DMN00","")</f>
        <v/>
      </c>
      <c r="B71" s="45" t="str">
        <f>IF(OR(LEFT(G20,3)="ENG",MID(G20,10,3)="ENG"),"Design and analysis of experiments","")</f>
        <v/>
      </c>
      <c r="C71" s="45"/>
      <c r="D71" s="45"/>
      <c r="E71" s="45"/>
      <c r="F71" s="45"/>
      <c r="G71" s="45"/>
      <c r="H71" s="19" t="str">
        <f>IF(OR(LEFT(G20,3)="ENG",MID(G20,10,3)="ENG"), 5,"")</f>
        <v/>
      </c>
      <c r="I71" s="23"/>
    </row>
    <row r="72" spans="1:11" x14ac:dyDescent="0.3">
      <c r="A72" s="19" t="str">
        <f>IF(OR(LEFT(G20,3)="ENG",MID(G20,10,3)="ENG"),"1ZM16","")</f>
        <v/>
      </c>
      <c r="B72" s="45" t="str">
        <f>IF(OR(LEFT(G20,3)="ENG",MID(G20,10,3)="ENG"),"Management of product development","")</f>
        <v/>
      </c>
      <c r="C72" s="45"/>
      <c r="D72" s="45"/>
      <c r="E72" s="45"/>
      <c r="F72" s="45"/>
      <c r="G72" s="45"/>
      <c r="H72" s="19" t="str">
        <f>IF(OR(LEFT(G20,3)="ENG",MID(G20,10,3)="ENG"), 5,"")</f>
        <v/>
      </c>
      <c r="I72" s="23"/>
    </row>
    <row r="73" spans="1:11" x14ac:dyDescent="0.3">
      <c r="A73" s="19" t="str">
        <f>IF(OR(LEFT(G20,3)="ENG",MID(G20,10,3)="ENG"),"3ME120","")</f>
        <v/>
      </c>
      <c r="B73" s="45" t="str">
        <f>IF(OR(LEFT(G20,3)="ENG",MID(G20,10,3)="ENG"),"Physics of engineering problems","")</f>
        <v/>
      </c>
      <c r="C73" s="45"/>
      <c r="D73" s="45"/>
      <c r="E73" s="45"/>
      <c r="F73" s="45"/>
      <c r="G73" s="45"/>
      <c r="H73" s="19" t="str">
        <f>IF(OR(LEFT(G20,3)="ENG",MID(G20,10,3)="ENG"), 5,"")</f>
        <v/>
      </c>
      <c r="I73" s="23"/>
    </row>
    <row r="74" spans="1:11" x14ac:dyDescent="0.3">
      <c r="A74" s="19"/>
      <c r="B74" s="45"/>
      <c r="C74" s="45"/>
      <c r="D74" s="45"/>
      <c r="E74" s="45"/>
      <c r="F74" s="45"/>
      <c r="G74" s="45"/>
      <c r="H74" s="19"/>
      <c r="I74" s="23"/>
    </row>
    <row r="75" spans="1:11" x14ac:dyDescent="0.3">
      <c r="A75" s="19"/>
      <c r="B75" s="46"/>
      <c r="C75" s="47"/>
      <c r="D75" s="47"/>
      <c r="E75" s="47"/>
      <c r="F75" s="47"/>
      <c r="G75" s="48"/>
      <c r="H75" s="19"/>
      <c r="I75" s="23"/>
    </row>
    <row r="76" spans="1:11" x14ac:dyDescent="0.3">
      <c r="A76" s="19"/>
      <c r="B76" s="46"/>
      <c r="C76" s="47"/>
      <c r="D76" s="47"/>
      <c r="E76" s="47"/>
      <c r="F76" s="47"/>
      <c r="G76" s="48"/>
      <c r="H76" s="19"/>
      <c r="I76" s="23"/>
    </row>
    <row r="77" spans="1:11" x14ac:dyDescent="0.3">
      <c r="A77" s="19"/>
      <c r="B77" s="46"/>
      <c r="C77" s="47"/>
      <c r="D77" s="47"/>
      <c r="E77" s="47"/>
      <c r="F77" s="47"/>
      <c r="G77" s="48"/>
      <c r="H77" s="19"/>
      <c r="I77" s="23"/>
    </row>
    <row r="78" spans="1:11" x14ac:dyDescent="0.3">
      <c r="A78" s="19"/>
      <c r="B78" s="46"/>
      <c r="C78" s="47"/>
      <c r="D78" s="47"/>
      <c r="E78" s="47"/>
      <c r="F78" s="47"/>
      <c r="G78" s="48"/>
      <c r="H78" s="19"/>
      <c r="I78" s="23"/>
    </row>
    <row r="79" spans="1:11" x14ac:dyDescent="0.3">
      <c r="A79" s="19"/>
      <c r="B79" s="46"/>
      <c r="C79" s="47"/>
      <c r="D79" s="47"/>
      <c r="E79" s="47"/>
      <c r="F79" s="47"/>
      <c r="G79" s="48"/>
      <c r="H79" s="19"/>
      <c r="I79" s="23"/>
    </row>
    <row r="80" spans="1:11" x14ac:dyDescent="0.3">
      <c r="A80" s="19"/>
      <c r="B80" s="46"/>
      <c r="C80" s="47"/>
      <c r="D80" s="47"/>
      <c r="E80" s="47"/>
      <c r="F80" s="47"/>
      <c r="G80" s="48"/>
      <c r="H80" s="19"/>
      <c r="I80" s="23"/>
    </row>
    <row r="81" spans="1:11" x14ac:dyDescent="0.3">
      <c r="A81" s="19"/>
      <c r="B81" s="46"/>
      <c r="C81" s="47"/>
      <c r="D81" s="47"/>
      <c r="E81" s="47"/>
      <c r="F81" s="47"/>
      <c r="G81" s="48"/>
      <c r="H81" s="19"/>
      <c r="I81" s="23"/>
    </row>
    <row r="82" spans="1:11" x14ac:dyDescent="0.3">
      <c r="A82" s="19"/>
      <c r="B82" s="46"/>
      <c r="C82" s="47"/>
      <c r="D82" s="47"/>
      <c r="E82" s="47"/>
      <c r="F82" s="47"/>
      <c r="G82" s="48"/>
      <c r="H82" s="19"/>
      <c r="I82" s="23"/>
    </row>
    <row r="83" spans="1:11" x14ac:dyDescent="0.3">
      <c r="A83" s="19"/>
      <c r="B83" s="46"/>
      <c r="C83" s="47"/>
      <c r="D83" s="47"/>
      <c r="E83" s="47"/>
      <c r="F83" s="47"/>
      <c r="G83" s="48"/>
      <c r="H83" s="19"/>
      <c r="I83" s="23"/>
    </row>
    <row r="84" spans="1:11" x14ac:dyDescent="0.3">
      <c r="A84" s="28"/>
      <c r="B84" s="98" t="s">
        <v>68</v>
      </c>
      <c r="C84" s="98"/>
      <c r="D84" s="98"/>
      <c r="E84" s="98"/>
      <c r="F84" s="98"/>
      <c r="G84" s="98"/>
      <c r="H84" s="28"/>
      <c r="I84" s="28"/>
    </row>
    <row r="85" spans="1:11" x14ac:dyDescent="0.3">
      <c r="A85" s="19"/>
      <c r="B85" s="46"/>
      <c r="C85" s="47"/>
      <c r="D85" s="47"/>
      <c r="E85" s="47"/>
      <c r="F85" s="47"/>
      <c r="G85" s="48"/>
      <c r="H85" s="19"/>
      <c r="I85" s="23"/>
    </row>
    <row r="86" spans="1:11" x14ac:dyDescent="0.3">
      <c r="A86" s="19"/>
      <c r="B86" s="46"/>
      <c r="C86" s="47"/>
      <c r="D86" s="47"/>
      <c r="E86" s="47"/>
      <c r="F86" s="47"/>
      <c r="G86" s="48"/>
      <c r="H86" s="19"/>
      <c r="I86" s="23"/>
    </row>
    <row r="87" spans="1:11" x14ac:dyDescent="0.3">
      <c r="A87" s="19"/>
      <c r="B87" s="46"/>
      <c r="C87" s="47"/>
      <c r="D87" s="47"/>
      <c r="E87" s="47"/>
      <c r="F87" s="47"/>
      <c r="G87" s="48"/>
      <c r="H87" s="19"/>
      <c r="I87" s="23"/>
    </row>
    <row r="88" spans="1:11" x14ac:dyDescent="0.3">
      <c r="A88" s="19"/>
      <c r="B88" s="46"/>
      <c r="C88" s="47"/>
      <c r="D88" s="47"/>
      <c r="E88" s="47"/>
      <c r="F88" s="47"/>
      <c r="G88" s="48"/>
      <c r="H88" s="19"/>
      <c r="I88" s="23"/>
    </row>
    <row r="89" spans="1:11" x14ac:dyDescent="0.3">
      <c r="A89" s="49" t="s">
        <v>11</v>
      </c>
      <c r="B89" s="49"/>
      <c r="C89" s="49"/>
      <c r="D89" s="49"/>
      <c r="E89" s="49"/>
      <c r="F89" s="49"/>
      <c r="G89" s="49"/>
      <c r="H89" s="49"/>
      <c r="I89" s="49"/>
    </row>
    <row r="90" spans="1:11" x14ac:dyDescent="0.3">
      <c r="A90" s="9" t="s">
        <v>7</v>
      </c>
      <c r="B90" s="44" t="s">
        <v>17</v>
      </c>
      <c r="C90" s="44"/>
      <c r="D90" s="44"/>
      <c r="E90" s="44"/>
      <c r="F90" s="44"/>
      <c r="G90" s="44"/>
      <c r="H90" s="9" t="s">
        <v>4</v>
      </c>
      <c r="I90" s="12"/>
    </row>
    <row r="91" spans="1:11" x14ac:dyDescent="0.3">
      <c r="A91" s="19"/>
      <c r="B91" s="66"/>
      <c r="C91" s="67"/>
      <c r="D91" s="67"/>
      <c r="E91" s="67"/>
      <c r="F91" s="67"/>
      <c r="G91" s="68"/>
      <c r="H91" s="19">
        <f>IF(LEFT(G20,3)="EDU",0,15)</f>
        <v>15</v>
      </c>
      <c r="I91" s="13"/>
    </row>
    <row r="92" spans="1:11" x14ac:dyDescent="0.3">
      <c r="A92" s="13"/>
      <c r="B92" s="69"/>
      <c r="C92" s="70"/>
      <c r="D92" s="70"/>
      <c r="E92" s="70"/>
      <c r="F92" s="70"/>
      <c r="G92" s="71"/>
      <c r="H92" s="13"/>
      <c r="I92" s="13"/>
    </row>
    <row r="93" spans="1:11" x14ac:dyDescent="0.3">
      <c r="A93" s="13"/>
      <c r="B93" s="95"/>
      <c r="C93" s="96"/>
      <c r="D93" s="96"/>
      <c r="E93" s="96"/>
      <c r="F93" s="96"/>
      <c r="G93" s="97"/>
      <c r="H93" s="13"/>
      <c r="I93" s="13"/>
    </row>
    <row r="94" spans="1:11" x14ac:dyDescent="0.3">
      <c r="A94" s="49" t="str">
        <f>IF(OR(LEFT(G20,3)="RES",LEFT(G20,3)="ENG"),"Graduation project (60 ec)",IF(LEFT(G20,3)="EDU","Graduation project (45 ec)","Graduation project (45/60 ec)"))</f>
        <v>Graduation project (45/60 ec)</v>
      </c>
      <c r="B94" s="49"/>
      <c r="C94" s="49"/>
      <c r="D94" s="49"/>
      <c r="E94" s="49"/>
      <c r="F94" s="49"/>
      <c r="G94" s="49"/>
      <c r="H94" s="49"/>
      <c r="I94" s="49"/>
    </row>
    <row r="95" spans="1:11" x14ac:dyDescent="0.3">
      <c r="A95" s="9" t="s">
        <v>7</v>
      </c>
      <c r="B95" s="44" t="s">
        <v>17</v>
      </c>
      <c r="C95" s="44"/>
      <c r="D95" s="44"/>
      <c r="E95" s="44"/>
      <c r="F95" s="44"/>
      <c r="G95" s="44"/>
      <c r="H95" s="9" t="s">
        <v>4</v>
      </c>
      <c r="I95" s="12" t="s">
        <v>5</v>
      </c>
    </row>
    <row r="96" spans="1:11" x14ac:dyDescent="0.3">
      <c r="A96" s="19"/>
      <c r="B96" s="66"/>
      <c r="C96" s="67"/>
      <c r="D96" s="67"/>
      <c r="E96" s="67"/>
      <c r="F96" s="67"/>
      <c r="G96" s="68"/>
      <c r="H96" s="19" t="str">
        <f>IF(OR(LEFT(G20,3)="RES",LEFT(G20,3)="ENG"),60,IF(LEFT(G20,3)="EDU",45,""))</f>
        <v/>
      </c>
      <c r="I96" s="19"/>
      <c r="K96" s="14" t="s">
        <v>63</v>
      </c>
    </row>
    <row r="97" spans="1:11" x14ac:dyDescent="0.3">
      <c r="A97" s="13"/>
      <c r="B97" s="69"/>
      <c r="C97" s="70"/>
      <c r="D97" s="70"/>
      <c r="E97" s="70"/>
      <c r="F97" s="70"/>
      <c r="G97" s="71"/>
      <c r="H97" s="13"/>
      <c r="I97" s="13"/>
    </row>
    <row r="98" spans="1:11" x14ac:dyDescent="0.3">
      <c r="A98" s="13"/>
      <c r="B98" s="95"/>
      <c r="C98" s="96"/>
      <c r="D98" s="96"/>
      <c r="E98" s="96"/>
      <c r="F98" s="96"/>
      <c r="G98" s="97"/>
      <c r="H98" s="13"/>
      <c r="I98" s="13"/>
    </row>
    <row r="99" spans="1:11" x14ac:dyDescent="0.3">
      <c r="A99" s="94" t="s">
        <v>18</v>
      </c>
      <c r="B99" s="94"/>
      <c r="C99" s="94"/>
      <c r="D99" s="94"/>
      <c r="E99" s="94"/>
      <c r="F99" s="94"/>
      <c r="G99" s="94"/>
      <c r="H99" s="15">
        <f>SUM(H53,H56:H57,H60:H63,H66:H68,H71:H83,H91,H96)</f>
        <v>30</v>
      </c>
    </row>
    <row r="100" spans="1:11" x14ac:dyDescent="0.3">
      <c r="A100" s="16"/>
      <c r="B100" s="16"/>
      <c r="C100" s="16"/>
      <c r="D100" s="16"/>
      <c r="E100" s="16"/>
      <c r="F100" s="16"/>
      <c r="G100" s="16"/>
      <c r="H100" s="11"/>
    </row>
    <row r="101" spans="1:11" x14ac:dyDescent="0.3">
      <c r="A101" s="65" t="s">
        <v>36</v>
      </c>
      <c r="B101" s="65"/>
      <c r="C101" s="65"/>
      <c r="D101" s="65"/>
      <c r="E101" s="65"/>
      <c r="F101" s="65"/>
      <c r="G101" s="65"/>
      <c r="H101" s="65"/>
      <c r="I101" s="65"/>
      <c r="K101" s="27" t="s">
        <v>65</v>
      </c>
    </row>
    <row r="102" spans="1:11" x14ac:dyDescent="0.3">
      <c r="A102" s="66"/>
      <c r="B102" s="67"/>
      <c r="C102" s="67"/>
      <c r="D102" s="67"/>
      <c r="E102" s="67"/>
      <c r="F102" s="67"/>
      <c r="G102" s="67"/>
      <c r="H102" s="67"/>
      <c r="I102" s="68"/>
    </row>
    <row r="103" spans="1:11" x14ac:dyDescent="0.3">
      <c r="A103" s="69"/>
      <c r="B103" s="70"/>
      <c r="C103" s="70"/>
      <c r="D103" s="70"/>
      <c r="E103" s="70"/>
      <c r="F103" s="70"/>
      <c r="G103" s="70"/>
      <c r="H103" s="70"/>
      <c r="I103" s="71"/>
    </row>
    <row r="104" spans="1:11" x14ac:dyDescent="0.3">
      <c r="A104" s="69"/>
      <c r="B104" s="70"/>
      <c r="C104" s="70"/>
      <c r="D104" s="70"/>
      <c r="E104" s="70"/>
      <c r="F104" s="70"/>
      <c r="G104" s="70"/>
      <c r="H104" s="70"/>
      <c r="I104" s="71"/>
    </row>
    <row r="105" spans="1:11" x14ac:dyDescent="0.3">
      <c r="A105" s="69"/>
      <c r="B105" s="70"/>
      <c r="C105" s="70"/>
      <c r="D105" s="70"/>
      <c r="E105" s="70"/>
      <c r="F105" s="70"/>
      <c r="G105" s="70"/>
      <c r="H105" s="70"/>
      <c r="I105" s="71"/>
    </row>
    <row r="106" spans="1:11" x14ac:dyDescent="0.3">
      <c r="A106" s="69"/>
      <c r="B106" s="70"/>
      <c r="C106" s="70"/>
      <c r="D106" s="70"/>
      <c r="E106" s="70"/>
      <c r="F106" s="70"/>
      <c r="G106" s="70"/>
      <c r="H106" s="70"/>
      <c r="I106" s="71"/>
    </row>
    <row r="107" spans="1:11" x14ac:dyDescent="0.3">
      <c r="A107" s="69"/>
      <c r="B107" s="70"/>
      <c r="C107" s="70"/>
      <c r="D107" s="70"/>
      <c r="E107" s="70"/>
      <c r="F107" s="70"/>
      <c r="G107" s="70"/>
      <c r="H107" s="70"/>
      <c r="I107" s="71"/>
    </row>
    <row r="108" spans="1:11" x14ac:dyDescent="0.3">
      <c r="A108" s="69"/>
      <c r="B108" s="70"/>
      <c r="C108" s="70"/>
      <c r="D108" s="70"/>
      <c r="E108" s="70"/>
      <c r="F108" s="70"/>
      <c r="G108" s="70"/>
      <c r="H108" s="70"/>
      <c r="I108" s="71"/>
    </row>
    <row r="109" spans="1:11" customFormat="1" ht="28.8" customHeight="1" x14ac:dyDescent="0.3">
      <c r="A109" s="39" t="s">
        <v>105</v>
      </c>
      <c r="B109" s="39"/>
      <c r="C109" s="39"/>
      <c r="D109" s="39"/>
      <c r="E109" s="39"/>
      <c r="F109" s="39"/>
      <c r="G109" s="39"/>
      <c r="H109" s="39"/>
      <c r="I109" s="39"/>
      <c r="K109" s="37" t="s">
        <v>106</v>
      </c>
    </row>
    <row r="110" spans="1:11" customFormat="1" ht="14.4" customHeight="1" x14ac:dyDescent="0.3">
      <c r="A110" s="39"/>
      <c r="B110" s="39"/>
      <c r="C110" s="39"/>
      <c r="D110" s="39"/>
      <c r="E110" s="39"/>
      <c r="F110" s="39"/>
      <c r="G110" s="39"/>
      <c r="H110" s="39"/>
      <c r="I110" s="39"/>
      <c r="K110" s="37"/>
    </row>
    <row r="111" spans="1:11" ht="15.6" customHeight="1" x14ac:dyDescent="0.3">
      <c r="A111" s="91" t="s">
        <v>31</v>
      </c>
      <c r="B111" s="92"/>
      <c r="C111" s="92"/>
      <c r="D111" s="92"/>
      <c r="E111" s="92"/>
      <c r="F111" s="92"/>
      <c r="G111" s="92"/>
      <c r="H111" s="92"/>
      <c r="I111" s="93"/>
    </row>
    <row r="112" spans="1:11" x14ac:dyDescent="0.3">
      <c r="A112" s="88" t="s">
        <v>33</v>
      </c>
      <c r="B112" s="88"/>
      <c r="C112" s="90"/>
      <c r="D112" s="90"/>
      <c r="E112" s="88" t="s">
        <v>32</v>
      </c>
      <c r="F112" s="88"/>
      <c r="G112" s="88"/>
      <c r="H112" s="88"/>
      <c r="I112" s="38"/>
    </row>
    <row r="113" spans="1:9" x14ac:dyDescent="0.3">
      <c r="A113" s="88" t="s">
        <v>66</v>
      </c>
      <c r="B113" s="88"/>
      <c r="C113" s="89"/>
      <c r="D113" s="89"/>
      <c r="E113" s="89"/>
      <c r="F113" s="89"/>
      <c r="G113" s="89"/>
      <c r="H113" s="89"/>
      <c r="I113" s="89"/>
    </row>
    <row r="114" spans="1:9" x14ac:dyDescent="0.3">
      <c r="A114" s="14"/>
      <c r="B114" s="14"/>
      <c r="C114" s="90"/>
      <c r="D114" s="90"/>
      <c r="E114" s="90"/>
      <c r="F114" s="90"/>
      <c r="G114" s="90"/>
      <c r="H114" s="90"/>
      <c r="I114" s="90"/>
    </row>
    <row r="115" spans="1:9" x14ac:dyDescent="0.3">
      <c r="A115" s="14"/>
      <c r="B115" s="14"/>
      <c r="C115" s="90"/>
      <c r="D115" s="90"/>
      <c r="E115" s="90"/>
      <c r="F115" s="90"/>
      <c r="G115" s="90"/>
      <c r="H115" s="90"/>
      <c r="I115" s="90"/>
    </row>
    <row r="116" spans="1:9" x14ac:dyDescent="0.3">
      <c r="A116" s="14"/>
      <c r="B116" s="14"/>
      <c r="C116" s="90"/>
      <c r="D116" s="90"/>
      <c r="E116" s="90"/>
      <c r="F116" s="90"/>
      <c r="G116" s="90"/>
      <c r="H116" s="90"/>
      <c r="I116" s="90"/>
    </row>
    <row r="117" spans="1:9" x14ac:dyDescent="0.3">
      <c r="A117" s="14"/>
      <c r="B117" s="14"/>
      <c r="C117" s="90"/>
      <c r="D117" s="90"/>
      <c r="E117" s="90"/>
      <c r="F117" s="90"/>
      <c r="G117" s="90"/>
      <c r="H117" s="90"/>
      <c r="I117" s="90"/>
    </row>
    <row r="118" spans="1:9" x14ac:dyDescent="0.3">
      <c r="A118" s="14"/>
      <c r="B118" s="14"/>
      <c r="C118" s="90"/>
      <c r="D118" s="90"/>
      <c r="E118" s="90"/>
      <c r="F118" s="90"/>
      <c r="G118" s="90"/>
      <c r="H118" s="90"/>
      <c r="I118" s="90"/>
    </row>
    <row r="120" spans="1:9" x14ac:dyDescent="0.3">
      <c r="A120" s="86"/>
      <c r="B120" s="86"/>
      <c r="C120" s="86"/>
      <c r="D120" s="86"/>
      <c r="E120" s="86"/>
      <c r="F120" s="86"/>
      <c r="G120" s="86"/>
      <c r="H120" s="86"/>
      <c r="I120" s="86"/>
    </row>
    <row r="121" spans="1:9" ht="15.75" customHeight="1" x14ac:dyDescent="0.3">
      <c r="A121" s="42"/>
      <c r="B121" s="42"/>
      <c r="C121" s="42"/>
      <c r="D121" s="42"/>
      <c r="E121" s="42"/>
      <c r="F121" s="42"/>
      <c r="G121" s="42"/>
      <c r="H121" s="42"/>
      <c r="I121" s="42"/>
    </row>
    <row r="122" spans="1:9" x14ac:dyDescent="0.3">
      <c r="A122" s="42"/>
      <c r="B122" s="42"/>
      <c r="C122" s="42"/>
      <c r="D122" s="42"/>
      <c r="E122" s="42"/>
      <c r="F122" s="42"/>
      <c r="G122" s="42"/>
      <c r="H122" s="42"/>
      <c r="I122" s="42"/>
    </row>
    <row r="123" spans="1:9" x14ac:dyDescent="0.3">
      <c r="A123" s="17"/>
      <c r="B123" s="17"/>
      <c r="C123" s="17"/>
      <c r="D123" s="17"/>
      <c r="E123" s="17"/>
      <c r="F123" s="17"/>
      <c r="G123" s="17"/>
      <c r="H123" s="17"/>
      <c r="I123" s="17"/>
    </row>
    <row r="124" spans="1:9" x14ac:dyDescent="0.3">
      <c r="A124" s="17"/>
      <c r="B124" s="17"/>
      <c r="C124" s="17"/>
      <c r="D124" s="17"/>
      <c r="E124" s="17"/>
      <c r="F124" s="17"/>
      <c r="G124" s="17"/>
      <c r="H124" s="17"/>
      <c r="I124" s="17"/>
    </row>
    <row r="125" spans="1:9" x14ac:dyDescent="0.3">
      <c r="A125" s="17"/>
      <c r="B125" s="17"/>
      <c r="C125" s="17"/>
      <c r="D125" s="17"/>
      <c r="E125" s="17"/>
      <c r="F125" s="17"/>
      <c r="G125" s="17"/>
      <c r="H125" s="17"/>
      <c r="I125" s="17"/>
    </row>
    <row r="126" spans="1:9" x14ac:dyDescent="0.3">
      <c r="A126" s="17"/>
      <c r="B126" s="17"/>
      <c r="C126" s="17"/>
      <c r="D126" s="17"/>
      <c r="E126" s="17"/>
      <c r="F126" s="17"/>
      <c r="G126" s="17"/>
      <c r="H126" s="17"/>
      <c r="I126" s="17"/>
    </row>
    <row r="127" spans="1:9" x14ac:dyDescent="0.3">
      <c r="A127" s="17"/>
      <c r="B127" s="17"/>
      <c r="C127" s="17"/>
      <c r="D127" s="17"/>
      <c r="E127" s="17"/>
      <c r="F127" s="17"/>
      <c r="G127" s="17"/>
      <c r="H127" s="17"/>
      <c r="I127" s="17"/>
    </row>
  </sheetData>
  <sheetProtection selectLockedCells="1"/>
  <dataConsolidate/>
  <mergeCells count="122">
    <mergeCell ref="B84:G84"/>
    <mergeCell ref="B85:G85"/>
    <mergeCell ref="B86:G86"/>
    <mergeCell ref="B87:G87"/>
    <mergeCell ref="B88:G88"/>
    <mergeCell ref="K26:K27"/>
    <mergeCell ref="A4:H4"/>
    <mergeCell ref="A5:H5"/>
    <mergeCell ref="A101:I101"/>
    <mergeCell ref="D17:H17"/>
    <mergeCell ref="D14:H14"/>
    <mergeCell ref="A50:I50"/>
    <mergeCell ref="A51:I51"/>
    <mergeCell ref="A18:I18"/>
    <mergeCell ref="A19:F19"/>
    <mergeCell ref="A20:F20"/>
    <mergeCell ref="A21:F21"/>
    <mergeCell ref="G19:I19"/>
    <mergeCell ref="G20:I20"/>
    <mergeCell ref="G21:I21"/>
    <mergeCell ref="B63:G63"/>
    <mergeCell ref="B66:G66"/>
    <mergeCell ref="B67:G67"/>
    <mergeCell ref="B68:G68"/>
    <mergeCell ref="A102:I108"/>
    <mergeCell ref="A120:I120"/>
    <mergeCell ref="A3:H3"/>
    <mergeCell ref="A113:B113"/>
    <mergeCell ref="C113:I118"/>
    <mergeCell ref="A112:B112"/>
    <mergeCell ref="C112:D112"/>
    <mergeCell ref="E112:H112"/>
    <mergeCell ref="A111:I111"/>
    <mergeCell ref="A99:G99"/>
    <mergeCell ref="B91:G93"/>
    <mergeCell ref="B96:G98"/>
    <mergeCell ref="B79:G79"/>
    <mergeCell ref="B80:G80"/>
    <mergeCell ref="B81:G81"/>
    <mergeCell ref="A94:I94"/>
    <mergeCell ref="B82:G82"/>
    <mergeCell ref="B83:G83"/>
    <mergeCell ref="A89:I89"/>
    <mergeCell ref="B76:G76"/>
    <mergeCell ref="A6:I6"/>
    <mergeCell ref="A13:I13"/>
    <mergeCell ref="B90:G90"/>
    <mergeCell ref="D16:H16"/>
    <mergeCell ref="B38:G38"/>
    <mergeCell ref="B39:G39"/>
    <mergeCell ref="B40:G40"/>
    <mergeCell ref="B41:G41"/>
    <mergeCell ref="B42:G42"/>
    <mergeCell ref="B48:G48"/>
    <mergeCell ref="A49:G49"/>
    <mergeCell ref="B43:G43"/>
    <mergeCell ref="B44:G44"/>
    <mergeCell ref="B45:G45"/>
    <mergeCell ref="B46:G46"/>
    <mergeCell ref="B47:G47"/>
    <mergeCell ref="H27:I27"/>
    <mergeCell ref="A9:C9"/>
    <mergeCell ref="A7:C7"/>
    <mergeCell ref="A8:C8"/>
    <mergeCell ref="D8:I8"/>
    <mergeCell ref="D7:I7"/>
    <mergeCell ref="D9:I9"/>
    <mergeCell ref="B37:G37"/>
    <mergeCell ref="A11:C11"/>
    <mergeCell ref="A15:C15"/>
    <mergeCell ref="A16:C16"/>
    <mergeCell ref="A17:C17"/>
    <mergeCell ref="D11:I11"/>
    <mergeCell ref="A22:I22"/>
    <mergeCell ref="B75:G75"/>
    <mergeCell ref="B72:G72"/>
    <mergeCell ref="B71:G71"/>
    <mergeCell ref="B95:G95"/>
    <mergeCell ref="A1:I1"/>
    <mergeCell ref="A2:C2"/>
    <mergeCell ref="D2:I2"/>
    <mergeCell ref="D15:I15"/>
    <mergeCell ref="A12:C12"/>
    <mergeCell ref="D12:I12"/>
    <mergeCell ref="A10:C10"/>
    <mergeCell ref="A36:I36"/>
    <mergeCell ref="A28:I28"/>
    <mergeCell ref="A29:I35"/>
    <mergeCell ref="B23:G23"/>
    <mergeCell ref="B24:G24"/>
    <mergeCell ref="B25:G25"/>
    <mergeCell ref="B26:G26"/>
    <mergeCell ref="H23:I23"/>
    <mergeCell ref="H24:I24"/>
    <mergeCell ref="H25:I25"/>
    <mergeCell ref="H26:I26"/>
    <mergeCell ref="D10:I10"/>
    <mergeCell ref="B27:G27"/>
    <mergeCell ref="A109:I110"/>
    <mergeCell ref="K30:K31"/>
    <mergeCell ref="K52:K53"/>
    <mergeCell ref="K55:K57"/>
    <mergeCell ref="A121:I122"/>
    <mergeCell ref="A64:I64"/>
    <mergeCell ref="B52:G52"/>
    <mergeCell ref="B53:G53"/>
    <mergeCell ref="B55:G55"/>
    <mergeCell ref="B56:G56"/>
    <mergeCell ref="B57:G57"/>
    <mergeCell ref="A54:I54"/>
    <mergeCell ref="B60:G60"/>
    <mergeCell ref="B61:G61"/>
    <mergeCell ref="B62:G62"/>
    <mergeCell ref="A58:I58"/>
    <mergeCell ref="B59:G59"/>
    <mergeCell ref="B77:G77"/>
    <mergeCell ref="B78:G78"/>
    <mergeCell ref="B73:G73"/>
    <mergeCell ref="B65:G65"/>
    <mergeCell ref="A69:I69"/>
    <mergeCell ref="B70:G70"/>
    <mergeCell ref="B74:G74"/>
  </mergeCells>
  <conditionalFormatting sqref="A89:I93 A84:B84 H84:I84">
    <cfRule type="expression" dxfId="0" priority="2">
      <formula>LEFT($G$20,3)="EDU"</formula>
    </cfRule>
  </conditionalFormatting>
  <dataValidations xWindow="749" yWindow="376" count="11">
    <dataValidation type="list" showInputMessage="1" showErrorMessage="1" prompt="Select from the drop down list" sqref="G19:I19" xr:uid="{00000000-0002-0000-0000-000000000000}">
      <formula1>"FLOW,PLASMA,(BIO)NANO"</formula1>
    </dataValidation>
    <dataValidation type="list" allowBlank="1" showInputMessage="1" showErrorMessage="1" prompt="Select from the drop down list" sqref="G20:I20" xr:uid="{00000000-0002-0000-0000-000001000000}">
      <formula1>"RESEARCH,EDUCATION,ENGINEERING,RESEARCH+ENGINEERING,NONE"</formula1>
    </dataValidation>
    <dataValidation type="list" allowBlank="1" showInputMessage="1" showErrorMessage="1" sqref="I49" xr:uid="{00000000-0002-0000-0000-000002000000}">
      <formula1>"YES,NO"</formula1>
    </dataValidation>
    <dataValidation type="list" allowBlank="1" showInputMessage="1" showErrorMessage="1" prompt="Select from the drop down list" sqref="D12:I12" xr:uid="{00000000-0002-0000-0000-000003000000}">
      <formula1>"TU/e Bachelor TN,Other TU/e Bachelor,Other Dutch Bachelor,Foreign Bachelor,HBO TN,Other HBO"</formula1>
    </dataValidation>
    <dataValidation type="list" showInputMessage="1" showErrorMessage="1" prompt="Select from the drop down list" sqref="I112" xr:uid="{00000000-0002-0000-0000-000004000000}">
      <formula1>"YES,NO"</formula1>
    </dataValidation>
    <dataValidation type="list" allowBlank="1" showInputMessage="1" showErrorMessage="1" prompt="Select from the drop down list" sqref="G21:I21 I38:I48 I3:I5" xr:uid="{00000000-0002-0000-0000-000005000000}">
      <formula1>"YES,NO"</formula1>
    </dataValidation>
    <dataValidation allowBlank="1" showInputMessage="1" showErrorMessage="1" prompt="Enter remarks if applicable" sqref="A29:I35" xr:uid="{00000000-0002-0000-0000-000006000000}"/>
    <dataValidation allowBlank="1" showInputMessage="1" showErrorMessage="1" prompt="Enter your TU/e e-mail address. Not a private e-mail address" sqref="D10:I10" xr:uid="{00000000-0002-0000-0000-000007000000}"/>
    <dataValidation allowBlank="1" showInputMessage="1" showErrorMessage="1" prompt="Leave blank if not yet known" sqref="D16:H17" xr:uid="{00000000-0002-0000-0000-000008000000}"/>
    <dataValidation allowBlank="1" showInputMessage="1" showErrorMessage="1" prompt="To be completed by the mentor" sqref="A102:I108" xr:uid="{00000000-0002-0000-0000-000009000000}"/>
    <dataValidation type="list" allowBlank="1" showInputMessage="1" showErrorMessage="1" prompt="Select from the drop down list" sqref="H23:I27" xr:uid="{00000000-0002-0000-0000-00000A000000}">
      <formula1>"YES,NO,equivalent"</formula1>
    </dataValidation>
  </dataValidations>
  <hyperlinks>
    <hyperlink ref="A21:F21" location="'Theoretical Endorsement'!A1" display="Theoretical endorsement (YES/NO) :" xr:uid="{CA4E3A7A-284B-4E69-800B-DA43F6F6DCAB}"/>
    <hyperlink ref="K109" r:id="rId1" xr:uid="{72DD758B-FBEA-4D0A-B258-F075E445AACE}"/>
  </hyperlinks>
  <printOptions horizontalCentered="1"/>
  <pageMargins left="0.59055118110236227" right="0.59055118110236227" top="0.6692913385826772" bottom="0.55118110236220474" header="0.31496062992125984" footer="0.31496062992125984"/>
  <pageSetup paperSize="9" scale="97" orientation="portrait" r:id="rId2"/>
  <rowBreaks count="3" manualBreakCount="3">
    <brk id="49" max="8" man="1"/>
    <brk id="99" max="8"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7408-A482-431D-9FF9-7284A60195AE}">
  <dimension ref="A1:C26"/>
  <sheetViews>
    <sheetView workbookViewId="0">
      <selection activeCell="A8" sqref="A8:C8"/>
    </sheetView>
  </sheetViews>
  <sheetFormatPr defaultColWidth="109" defaultRowHeight="14.4" x14ac:dyDescent="0.3"/>
  <cols>
    <col min="1" max="1" width="27.6640625" style="29" customWidth="1"/>
    <col min="2" max="2" width="45.44140625" style="29" customWidth="1"/>
    <col min="3" max="3" width="12.33203125" style="29" customWidth="1"/>
    <col min="4" max="16384" width="109" style="29"/>
  </cols>
  <sheetData>
    <row r="1" spans="1:3" ht="30" customHeight="1" x14ac:dyDescent="0.3">
      <c r="A1" s="104" t="s">
        <v>96</v>
      </c>
      <c r="B1" s="104"/>
      <c r="C1" s="104"/>
    </row>
    <row r="2" spans="1:3" ht="60" customHeight="1" x14ac:dyDescent="0.3">
      <c r="A2" s="103" t="s">
        <v>97</v>
      </c>
      <c r="B2" s="103"/>
      <c r="C2" s="103"/>
    </row>
    <row r="3" spans="1:3" x14ac:dyDescent="0.3">
      <c r="A3" s="103"/>
      <c r="B3" s="103"/>
      <c r="C3" s="103"/>
    </row>
    <row r="4" spans="1:3" ht="15" customHeight="1" x14ac:dyDescent="0.3">
      <c r="A4" s="105" t="s">
        <v>98</v>
      </c>
      <c r="B4" s="105"/>
      <c r="C4" s="105"/>
    </row>
    <row r="5" spans="1:3" ht="30" customHeight="1" x14ac:dyDescent="0.3">
      <c r="A5" s="103" t="s">
        <v>103</v>
      </c>
      <c r="B5" s="103"/>
      <c r="C5" s="103"/>
    </row>
    <row r="6" spans="1:3" ht="30" customHeight="1" x14ac:dyDescent="0.3">
      <c r="A6" s="103" t="s">
        <v>102</v>
      </c>
      <c r="B6" s="103"/>
      <c r="C6" s="103"/>
    </row>
    <row r="7" spans="1:3" ht="75" customHeight="1" x14ac:dyDescent="0.3">
      <c r="A7" s="103" t="s">
        <v>99</v>
      </c>
      <c r="B7" s="103"/>
      <c r="C7" s="103"/>
    </row>
    <row r="8" spans="1:3" ht="60" customHeight="1" x14ac:dyDescent="0.3">
      <c r="A8" s="103" t="s">
        <v>104</v>
      </c>
      <c r="B8" s="103"/>
      <c r="C8" s="103"/>
    </row>
    <row r="9" spans="1:3" x14ac:dyDescent="0.3">
      <c r="A9" s="30"/>
      <c r="B9" s="31"/>
      <c r="C9" s="31"/>
    </row>
    <row r="10" spans="1:3" x14ac:dyDescent="0.3">
      <c r="A10" s="32" t="s">
        <v>100</v>
      </c>
      <c r="B10" s="31"/>
      <c r="C10" s="31"/>
    </row>
    <row r="11" spans="1:3" x14ac:dyDescent="0.3">
      <c r="A11" s="33" t="s">
        <v>7</v>
      </c>
      <c r="B11" s="33" t="s">
        <v>69</v>
      </c>
      <c r="C11" s="33" t="s">
        <v>70</v>
      </c>
    </row>
    <row r="12" spans="1:3" x14ac:dyDescent="0.3">
      <c r="A12" s="33" t="s">
        <v>71</v>
      </c>
      <c r="B12" s="34" t="s">
        <v>72</v>
      </c>
      <c r="C12" s="35">
        <v>5</v>
      </c>
    </row>
    <row r="13" spans="1:3" x14ac:dyDescent="0.3">
      <c r="A13" s="33" t="s">
        <v>73</v>
      </c>
      <c r="B13" s="34" t="s">
        <v>74</v>
      </c>
      <c r="C13" s="35">
        <v>5</v>
      </c>
    </row>
    <row r="14" spans="1:3" x14ac:dyDescent="0.3">
      <c r="A14" s="33" t="s">
        <v>75</v>
      </c>
      <c r="B14" s="34" t="s">
        <v>76</v>
      </c>
      <c r="C14" s="35">
        <v>5</v>
      </c>
    </row>
    <row r="15" spans="1:3" x14ac:dyDescent="0.3">
      <c r="A15" s="33" t="s">
        <v>77</v>
      </c>
      <c r="B15" s="34" t="s">
        <v>78</v>
      </c>
      <c r="C15" s="35">
        <v>5</v>
      </c>
    </row>
    <row r="16" spans="1:3" x14ac:dyDescent="0.3">
      <c r="A16" s="32"/>
      <c r="B16" s="31"/>
      <c r="C16" s="31"/>
    </row>
    <row r="17" spans="1:3" x14ac:dyDescent="0.3">
      <c r="A17" s="32" t="s">
        <v>101</v>
      </c>
      <c r="B17" s="31"/>
      <c r="C17" s="31"/>
    </row>
    <row r="18" spans="1:3" x14ac:dyDescent="0.3">
      <c r="A18" s="33" t="s">
        <v>7</v>
      </c>
      <c r="B18" s="33" t="s">
        <v>69</v>
      </c>
      <c r="C18" s="33" t="s">
        <v>70</v>
      </c>
    </row>
    <row r="19" spans="1:3" x14ac:dyDescent="0.3">
      <c r="A19" s="33" t="s">
        <v>79</v>
      </c>
      <c r="B19" s="34" t="s">
        <v>80</v>
      </c>
      <c r="C19" s="35">
        <v>5</v>
      </c>
    </row>
    <row r="20" spans="1:3" x14ac:dyDescent="0.3">
      <c r="A20" s="33" t="s">
        <v>81</v>
      </c>
      <c r="B20" s="34" t="s">
        <v>82</v>
      </c>
      <c r="C20" s="35">
        <v>5</v>
      </c>
    </row>
    <row r="21" spans="1:3" x14ac:dyDescent="0.3">
      <c r="A21" s="33" t="s">
        <v>83</v>
      </c>
      <c r="B21" s="34" t="s">
        <v>84</v>
      </c>
      <c r="C21" s="35">
        <v>5</v>
      </c>
    </row>
    <row r="22" spans="1:3" x14ac:dyDescent="0.3">
      <c r="A22" s="33" t="s">
        <v>85</v>
      </c>
      <c r="B22" s="34" t="s">
        <v>86</v>
      </c>
      <c r="C22" s="35">
        <v>5</v>
      </c>
    </row>
    <row r="23" spans="1:3" x14ac:dyDescent="0.3">
      <c r="A23" s="33" t="s">
        <v>87</v>
      </c>
      <c r="B23" s="34" t="s">
        <v>88</v>
      </c>
      <c r="C23" s="35">
        <v>5</v>
      </c>
    </row>
    <row r="24" spans="1:3" x14ac:dyDescent="0.3">
      <c r="A24" s="33" t="s">
        <v>89</v>
      </c>
      <c r="B24" s="34" t="s">
        <v>90</v>
      </c>
      <c r="C24" s="35">
        <v>5</v>
      </c>
    </row>
    <row r="25" spans="1:3" x14ac:dyDescent="0.3">
      <c r="A25" s="33" t="s">
        <v>91</v>
      </c>
      <c r="B25" s="34" t="s">
        <v>92</v>
      </c>
      <c r="C25" s="35">
        <v>5</v>
      </c>
    </row>
    <row r="26" spans="1:3" x14ac:dyDescent="0.3">
      <c r="A26" s="33" t="s">
        <v>93</v>
      </c>
      <c r="B26" s="34" t="s">
        <v>94</v>
      </c>
      <c r="C26" s="35">
        <v>5</v>
      </c>
    </row>
  </sheetData>
  <mergeCells count="8">
    <mergeCell ref="A8:C8"/>
    <mergeCell ref="A1:C1"/>
    <mergeCell ref="A2:C2"/>
    <mergeCell ref="A3:C3"/>
    <mergeCell ref="A4:C4"/>
    <mergeCell ref="A5:C5"/>
    <mergeCell ref="A6:C6"/>
    <mergeCell ref="A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994CCC7814A443801169047BB48194" ma:contentTypeVersion="11" ma:contentTypeDescription="Create a new document." ma:contentTypeScope="" ma:versionID="3d5d730eda717b05ba2c07a788994252">
  <xsd:schema xmlns:xsd="http://www.w3.org/2001/XMLSchema" xmlns:xs="http://www.w3.org/2001/XMLSchema" xmlns:p="http://schemas.microsoft.com/office/2006/metadata/properties" xmlns:ns2="673d1fc9-0ff3-4e88-9a75-4589c419e30d" xmlns:ns3="08a13625-4f8c-4136-9918-f744bbd62f5c" targetNamespace="http://schemas.microsoft.com/office/2006/metadata/properties" ma:root="true" ma:fieldsID="2e03e787e897f54a9f84ef86f869a54b" ns2:_="" ns3:_="">
    <xsd:import namespace="673d1fc9-0ff3-4e88-9a75-4589c419e30d"/>
    <xsd:import namespace="08a13625-4f8c-4136-9918-f744bbd62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3d1fc9-0ff3-4e88-9a75-4589c419e3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a13625-4f8c-4136-9918-f744bbd62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4ECD9-6BC1-43B3-ACDD-523C738A2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3d1fc9-0ff3-4e88-9a75-4589c419e30d"/>
    <ds:schemaRef ds:uri="08a13625-4f8c-4136-9918-f744bbd62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DA3551-4462-45FF-8761-9B195A55C0A1}">
  <ds:schemaRefs>
    <ds:schemaRef ds:uri="http://schemas.microsoft.com/sharepoint/v3/contenttype/forms"/>
  </ds:schemaRefs>
</ds:datastoreItem>
</file>

<file path=customXml/itemProps3.xml><?xml version="1.0" encoding="utf-8"?>
<ds:datastoreItem xmlns:ds="http://schemas.openxmlformats.org/officeDocument/2006/customXml" ds:itemID="{57CC2264-8BCE-460C-BA91-284FAF488D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MAP program</vt:lpstr>
      <vt:lpstr>Theoretical Endorsement</vt:lpstr>
      <vt:lpstr>'MAP program'!Print_Area</vt:lpstr>
    </vt:vector>
  </TitlesOfParts>
  <Company>Technische Universiteit Eindhoven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 keuzeprogramma</dc:title>
  <dc:creator>Duif, A.M.</dc:creator>
  <cp:keywords>v0.6</cp:keywords>
  <cp:lastModifiedBy>Beeren, Sanne</cp:lastModifiedBy>
  <cp:lastPrinted>2015-10-12T14:13:13Z</cp:lastPrinted>
  <dcterms:created xsi:type="dcterms:W3CDTF">2015-06-30T20:49:18Z</dcterms:created>
  <dcterms:modified xsi:type="dcterms:W3CDTF">2023-07-26T14:10:22Z</dcterms:modified>
  <cp:contentStatus>Concept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0x010100BA994CCC7814A443801169047BB48194</vt:lpwstr>
  </property>
</Properties>
</file>